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itinfoalvarezandmarsalbra.sharepoint.com/sites/Sanepar-PDNN/Shared Documents/Geral/01. Materiais Elaborados/Canal Prospecção Aberta/"/>
    </mc:Choice>
  </mc:AlternateContent>
  <xr:revisionPtr revIDLastSave="621" documentId="8_{22231BCD-4737-4088-9BEC-47D97CF3E5DC}" xr6:coauthVersionLast="47" xr6:coauthVersionMax="47" xr10:uidLastSave="{9A56865F-768E-4298-A147-6EF38B766682}"/>
  <bookViews>
    <workbookView xWindow="28690" yWindow="-4820" windowWidth="29020" windowHeight="15700" tabRatio="926" firstSheet="2" activeTab="2" xr2:uid="{00000000-000D-0000-FFFF-FFFF00000000}"/>
  </bookViews>
  <sheets>
    <sheet name="Ativos" sheetId="15" state="hidden" r:id="rId1"/>
    <sheet name="Cotações" sheetId="16" state="hidden" r:id="rId2"/>
    <sheet name="Capa" sheetId="41" r:id="rId3"/>
    <sheet name="Instruções" sheetId="40" r:id="rId4"/>
    <sheet name="Anexos a preencher &gt;&gt;" sheetId="56" r:id="rId5"/>
    <sheet name="Matriz de risco" sheetId="54" r:id="rId6"/>
    <sheet name="Canvas" sheetId="55" r:id="rId7"/>
    <sheet name="Aux" sheetId="50" state="hidden" r:id="rId8"/>
    <sheet name="Modelo financeiro" sheetId="20" r:id="rId9"/>
    <sheet name="C Transp Sicro" sheetId="24" state="hidden" r:id="rId10"/>
  </sheets>
  <definedNames>
    <definedName name="_xlnm._FilterDatabase" localSheetId="0" hidden="1">Ativos!$C$3:$G$29</definedName>
    <definedName name="_xlnm.Print_Area" localSheetId="6">Canvas!$A$1:$I$28</definedName>
    <definedName name="_xlnm.Print_Area" localSheetId="5">'Matriz de risco'!$A$1:$I$18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20" l="1"/>
  <c r="G66" i="20"/>
  <c r="H66" i="20"/>
  <c r="I66" i="20"/>
  <c r="J66" i="20"/>
  <c r="K66" i="20"/>
  <c r="L66" i="20"/>
  <c r="M66" i="20"/>
  <c r="N66" i="20"/>
  <c r="O66" i="20"/>
  <c r="P66" i="20"/>
  <c r="Q66" i="20"/>
  <c r="R66" i="20"/>
  <c r="S66" i="20"/>
  <c r="T66" i="20"/>
  <c r="U66" i="20"/>
  <c r="V66" i="20"/>
  <c r="W66" i="20"/>
  <c r="X66" i="20"/>
  <c r="Y66" i="20"/>
  <c r="Z66" i="20"/>
  <c r="AA66" i="20"/>
  <c r="AB66" i="20"/>
  <c r="AC66" i="20"/>
  <c r="AE66" i="20"/>
  <c r="AF66" i="20"/>
  <c r="AG66" i="20"/>
  <c r="AH66" i="20"/>
  <c r="AI66" i="20"/>
  <c r="AJ66" i="20"/>
  <c r="AK66" i="20"/>
  <c r="AL66" i="20"/>
  <c r="AM66" i="20"/>
  <c r="AN66" i="20"/>
  <c r="AO66" i="20"/>
  <c r="AP66" i="20"/>
  <c r="AE57" i="20"/>
  <c r="AF57" i="20"/>
  <c r="AG57" i="20"/>
  <c r="AH57" i="20"/>
  <c r="AI57" i="20"/>
  <c r="AJ57" i="20"/>
  <c r="AK57" i="20"/>
  <c r="AL57" i="20"/>
  <c r="AM57" i="20"/>
  <c r="AN57" i="20"/>
  <c r="AO57" i="20"/>
  <c r="AP57" i="20"/>
  <c r="AD49" i="20"/>
  <c r="AE49" i="20"/>
  <c r="AF49" i="20"/>
  <c r="AG49" i="20"/>
  <c r="AH49" i="20"/>
  <c r="AI49" i="20"/>
  <c r="AJ49" i="20"/>
  <c r="AK49" i="20"/>
  <c r="AL49" i="20"/>
  <c r="AM49" i="20"/>
  <c r="AN49" i="20"/>
  <c r="AO49" i="20"/>
  <c r="AP49" i="20"/>
  <c r="D121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85" i="20"/>
  <c r="AP9" i="20"/>
  <c r="AP21" i="20" s="1"/>
  <c r="F10" i="20"/>
  <c r="AE9" i="20"/>
  <c r="AE21" i="20" s="1"/>
  <c r="AF9" i="20"/>
  <c r="AF21" i="20" s="1"/>
  <c r="AG9" i="20"/>
  <c r="AG21" i="20" s="1"/>
  <c r="AH9" i="20"/>
  <c r="AH21" i="20" s="1"/>
  <c r="AI9" i="20"/>
  <c r="AI21" i="20" s="1"/>
  <c r="AJ9" i="20"/>
  <c r="AJ21" i="20" s="1"/>
  <c r="AK9" i="20"/>
  <c r="AK21" i="20" s="1"/>
  <c r="AL9" i="20"/>
  <c r="AL21" i="20" s="1"/>
  <c r="AM9" i="20"/>
  <c r="AM21" i="20" s="1"/>
  <c r="AN9" i="20"/>
  <c r="AN21" i="20" s="1"/>
  <c r="AO9" i="20"/>
  <c r="AO21" i="20" s="1"/>
  <c r="F8" i="20"/>
  <c r="AF16" i="20" l="1"/>
  <c r="AF47" i="20" s="1"/>
  <c r="AN13" i="20"/>
  <c r="AN41" i="20" s="1"/>
  <c r="AL13" i="20"/>
  <c r="AL41" i="20" s="1"/>
  <c r="AM16" i="20"/>
  <c r="AM47" i="20" s="1"/>
  <c r="AM13" i="20"/>
  <c r="AM41" i="20" s="1"/>
  <c r="AN16" i="20"/>
  <c r="AN47" i="20" s="1"/>
  <c r="AJ16" i="20"/>
  <c r="AJ47" i="20" s="1"/>
  <c r="AO16" i="20"/>
  <c r="AO47" i="20" s="1"/>
  <c r="AF13" i="20"/>
  <c r="AF41" i="20" s="1"/>
  <c r="AP13" i="20"/>
  <c r="AP41" i="20" s="1"/>
  <c r="AG16" i="20"/>
  <c r="AG47" i="20" s="1"/>
  <c r="AH13" i="20"/>
  <c r="AH41" i="20" s="1"/>
  <c r="AJ13" i="20"/>
  <c r="AJ41" i="20" s="1"/>
  <c r="AL16" i="20"/>
  <c r="AL47" i="20" s="1"/>
  <c r="AG13" i="20"/>
  <c r="AG41" i="20" s="1"/>
  <c r="AK16" i="20"/>
  <c r="AK47" i="20" s="1"/>
  <c r="AI13" i="20"/>
  <c r="AI41" i="20" s="1"/>
  <c r="AI16" i="20"/>
  <c r="AI47" i="20" s="1"/>
  <c r="AP16" i="20"/>
  <c r="AP47" i="20" s="1"/>
  <c r="AH16" i="20"/>
  <c r="AH47" i="20" s="1"/>
  <c r="AK13" i="20"/>
  <c r="AK41" i="20" s="1"/>
  <c r="AO13" i="20"/>
  <c r="AO41" i="20" s="1"/>
  <c r="G5" i="54"/>
  <c r="H5" i="54" s="1"/>
  <c r="G6" i="54"/>
  <c r="H6" i="54" s="1"/>
  <c r="G7" i="54"/>
  <c r="G8" i="54"/>
  <c r="G9" i="54"/>
  <c r="H9" i="54" s="1"/>
  <c r="G10" i="54"/>
  <c r="H10" i="54" s="1"/>
  <c r="G11" i="54"/>
  <c r="G12" i="54"/>
  <c r="G13" i="54"/>
  <c r="H13" i="54" s="1"/>
  <c r="G4" i="54"/>
  <c r="H4" i="54" s="1"/>
  <c r="B67" i="20"/>
  <c r="B63" i="20"/>
  <c r="H12" i="54"/>
  <c r="H11" i="54"/>
  <c r="H7" i="54"/>
  <c r="H8" i="54"/>
  <c r="AK48" i="20" l="1"/>
  <c r="AK58" i="20"/>
  <c r="AK56" i="20" s="1"/>
  <c r="AO48" i="20"/>
  <c r="AO58" i="20"/>
  <c r="AO56" i="20" s="1"/>
  <c r="AJ48" i="20"/>
  <c r="AJ58" i="20"/>
  <c r="AJ56" i="20" s="1"/>
  <c r="AL48" i="20"/>
  <c r="AL58" i="20"/>
  <c r="AL56" i="20" s="1"/>
  <c r="AN58" i="20"/>
  <c r="AN56" i="20" s="1"/>
  <c r="AN48" i="20"/>
  <c r="AH58" i="20"/>
  <c r="AH56" i="20" s="1"/>
  <c r="AH64" i="20" s="1"/>
  <c r="AH48" i="20"/>
  <c r="AM48" i="20"/>
  <c r="AM58" i="20"/>
  <c r="AM56" i="20" s="1"/>
  <c r="AP58" i="20"/>
  <c r="AP56" i="20" s="1"/>
  <c r="AP64" i="20" s="1"/>
  <c r="AP48" i="20"/>
  <c r="AG58" i="20"/>
  <c r="AG56" i="20" s="1"/>
  <c r="AG48" i="20"/>
  <c r="AI58" i="20"/>
  <c r="AI56" i="20" s="1"/>
  <c r="AI64" i="20" s="1"/>
  <c r="AI48" i="20"/>
  <c r="AF58" i="20"/>
  <c r="AF56" i="20" s="1"/>
  <c r="AF48" i="20"/>
  <c r="AG43" i="20"/>
  <c r="AG44" i="20"/>
  <c r="AO43" i="20"/>
  <c r="AO44" i="20"/>
  <c r="AK44" i="20"/>
  <c r="AK43" i="20"/>
  <c r="AJ44" i="20"/>
  <c r="AJ43" i="20"/>
  <c r="AM43" i="20"/>
  <c r="AM44" i="20"/>
  <c r="AH43" i="20"/>
  <c r="AH44" i="20"/>
  <c r="AP44" i="20"/>
  <c r="AP43" i="20"/>
  <c r="AN43" i="20"/>
  <c r="AN44" i="20"/>
  <c r="AL44" i="20"/>
  <c r="AL43" i="20"/>
  <c r="AI44" i="20"/>
  <c r="AI43" i="20"/>
  <c r="AF43" i="20"/>
  <c r="AF44" i="20"/>
  <c r="AM64" i="20" l="1"/>
  <c r="AK64" i="20"/>
  <c r="AG64" i="20"/>
  <c r="AO63" i="20"/>
  <c r="AO50" i="20"/>
  <c r="AO51" i="20" s="1"/>
  <c r="AG63" i="20"/>
  <c r="AG50" i="20"/>
  <c r="AG51" i="20" s="1"/>
  <c r="AN50" i="20"/>
  <c r="AN51" i="20" s="1"/>
  <c r="AN63" i="20"/>
  <c r="AN64" i="20"/>
  <c r="AK50" i="20"/>
  <c r="AK51" i="20" s="1"/>
  <c r="AK63" i="20"/>
  <c r="AP50" i="20"/>
  <c r="AP51" i="20" s="1"/>
  <c r="AP63" i="20"/>
  <c r="AL64" i="20"/>
  <c r="AL50" i="20"/>
  <c r="AL51" i="20" s="1"/>
  <c r="AL63" i="20"/>
  <c r="AF50" i="20"/>
  <c r="AF51" i="20" s="1"/>
  <c r="AF63" i="20"/>
  <c r="AJ64" i="20"/>
  <c r="AM50" i="20"/>
  <c r="AM51" i="20" s="1"/>
  <c r="AM63" i="20"/>
  <c r="AJ63" i="20"/>
  <c r="AJ50" i="20"/>
  <c r="AJ51" i="20" s="1"/>
  <c r="AI50" i="20"/>
  <c r="AI51" i="20" s="1"/>
  <c r="AI63" i="20"/>
  <c r="AH50" i="20"/>
  <c r="AH51" i="20" s="1"/>
  <c r="AH63" i="20"/>
  <c r="AO64" i="20"/>
  <c r="E56" i="20"/>
  <c r="E55" i="20" s="1"/>
  <c r="E60" i="20" s="1"/>
  <c r="D101" i="20"/>
  <c r="D102" i="20"/>
  <c r="D103" i="20"/>
  <c r="D104" i="20"/>
  <c r="D105" i="20"/>
  <c r="D106" i="20"/>
  <c r="D107" i="20"/>
  <c r="D108" i="20"/>
  <c r="AI52" i="20" l="1"/>
  <c r="AI67" i="20"/>
  <c r="AF52" i="20"/>
  <c r="AF67" i="20"/>
  <c r="AK52" i="20"/>
  <c r="AK67" i="20"/>
  <c r="AJ52" i="20"/>
  <c r="AJ67" i="20"/>
  <c r="AL52" i="20"/>
  <c r="AL67" i="20"/>
  <c r="AN52" i="20"/>
  <c r="AN67" i="20"/>
  <c r="AM52" i="20"/>
  <c r="AM67" i="20"/>
  <c r="AG52" i="20"/>
  <c r="AG67" i="20"/>
  <c r="AH52" i="20"/>
  <c r="AH67" i="20"/>
  <c r="AP52" i="20"/>
  <c r="AP67" i="20"/>
  <c r="AO52" i="20"/>
  <c r="AO67" i="20"/>
  <c r="D34" i="20"/>
  <c r="AG45" i="20" l="1"/>
  <c r="AG42" i="20" s="1"/>
  <c r="AK45" i="20"/>
  <c r="AK42" i="20" s="1"/>
  <c r="AH45" i="20"/>
  <c r="AH42" i="20" s="1"/>
  <c r="AF45" i="20"/>
  <c r="AF42" i="20" s="1"/>
  <c r="AN45" i="20"/>
  <c r="AN42" i="20" s="1"/>
  <c r="AM45" i="20"/>
  <c r="AM42" i="20" s="1"/>
  <c r="AP45" i="20"/>
  <c r="AP42" i="20" s="1"/>
  <c r="AI45" i="20"/>
  <c r="AI42" i="20" s="1"/>
  <c r="AO45" i="20"/>
  <c r="AO42" i="20" s="1"/>
  <c r="AJ45" i="20"/>
  <c r="AJ42" i="20" s="1"/>
  <c r="AL45" i="20"/>
  <c r="AL42" i="20" s="1"/>
  <c r="D86" i="20" l="1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G2" i="20" l="1"/>
  <c r="E21" i="16"/>
  <c r="F9" i="16"/>
  <c r="G8" i="20" l="1"/>
  <c r="G10" i="20"/>
  <c r="H2" i="20"/>
  <c r="I2" i="20" l="1"/>
  <c r="H10" i="20"/>
  <c r="H8" i="20"/>
  <c r="J2" i="20" l="1"/>
  <c r="I10" i="20"/>
  <c r="I8" i="20"/>
  <c r="E37" i="15"/>
  <c r="E30" i="15"/>
  <c r="K2" i="20" l="1"/>
  <c r="J10" i="20"/>
  <c r="J8" i="20"/>
  <c r="F21" i="15"/>
  <c r="F7" i="15"/>
  <c r="F19" i="15"/>
  <c r="F14" i="15"/>
  <c r="F17" i="15"/>
  <c r="F27" i="15"/>
  <c r="F20" i="15"/>
  <c r="F23" i="15"/>
  <c r="F22" i="15"/>
  <c r="F12" i="15"/>
  <c r="F29" i="15"/>
  <c r="F10" i="15"/>
  <c r="F18" i="15"/>
  <c r="F5" i="15"/>
  <c r="F15" i="15"/>
  <c r="F13" i="15"/>
  <c r="F11" i="15"/>
  <c r="F6" i="15"/>
  <c r="F9" i="15"/>
  <c r="F24" i="15"/>
  <c r="F16" i="15"/>
  <c r="F8" i="15"/>
  <c r="F25" i="15"/>
  <c r="F28" i="15"/>
  <c r="F26" i="15"/>
  <c r="F4" i="15"/>
  <c r="L2" i="20" l="1"/>
  <c r="K8" i="20"/>
  <c r="K10" i="20"/>
  <c r="F30" i="15"/>
  <c r="G4" i="15"/>
  <c r="G5" i="15" s="1"/>
  <c r="G6" i="15" s="1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M2" i="20" l="1"/>
  <c r="L10" i="20"/>
  <c r="L8" i="20"/>
  <c r="N2" i="20" l="1"/>
  <c r="M10" i="20"/>
  <c r="M8" i="20"/>
  <c r="O2" i="20" l="1"/>
  <c r="N10" i="20"/>
  <c r="N8" i="20"/>
  <c r="P2" i="20" l="1"/>
  <c r="O10" i="20"/>
  <c r="O8" i="20"/>
  <c r="Q2" i="20" l="1"/>
  <c r="P8" i="20"/>
  <c r="P10" i="20"/>
  <c r="R2" i="20" l="1"/>
  <c r="Q10" i="20"/>
  <c r="Q8" i="20"/>
  <c r="S2" i="20" l="1"/>
  <c r="R10" i="20"/>
  <c r="R8" i="20"/>
  <c r="T2" i="20" l="1"/>
  <c r="S10" i="20"/>
  <c r="S8" i="20"/>
  <c r="U2" i="20" l="1"/>
  <c r="T10" i="20"/>
  <c r="T8" i="20"/>
  <c r="V2" i="20" l="1"/>
  <c r="U10" i="20"/>
  <c r="U8" i="20"/>
  <c r="W2" i="20" l="1"/>
  <c r="V10" i="20"/>
  <c r="V8" i="20"/>
  <c r="X2" i="20" l="1"/>
  <c r="W8" i="20"/>
  <c r="W10" i="20"/>
  <c r="Y2" i="20" l="1"/>
  <c r="X10" i="20"/>
  <c r="X8" i="20"/>
  <c r="Z2" i="20" l="1"/>
  <c r="Y10" i="20"/>
  <c r="Y8" i="20"/>
  <c r="AA2" i="20" l="1"/>
  <c r="Z10" i="20"/>
  <c r="Z8" i="20"/>
  <c r="AB2" i="20" l="1"/>
  <c r="AA8" i="20"/>
  <c r="AA10" i="20"/>
  <c r="AC2" i="20" l="1"/>
  <c r="AB10" i="20"/>
  <c r="AB8" i="20"/>
  <c r="AD2" i="20" l="1"/>
  <c r="AC10" i="20"/>
  <c r="AC8" i="20"/>
  <c r="AE2" i="20" l="1"/>
  <c r="AD10" i="20"/>
  <c r="AD59" i="20" s="1"/>
  <c r="AD8" i="20"/>
  <c r="F3" i="20" a="1"/>
  <c r="F3" i="20" l="1"/>
  <c r="F9" i="20" s="1"/>
  <c r="F21" i="20" s="1"/>
  <c r="I9" i="20"/>
  <c r="I21" i="20" s="1"/>
  <c r="Q9" i="20"/>
  <c r="Q21" i="20" s="1"/>
  <c r="Y9" i="20"/>
  <c r="Y21" i="20" s="1"/>
  <c r="L9" i="20"/>
  <c r="L21" i="20" s="1"/>
  <c r="AB9" i="20"/>
  <c r="AB21" i="20" s="1"/>
  <c r="J9" i="20"/>
  <c r="J21" i="20" s="1"/>
  <c r="R9" i="20"/>
  <c r="R21" i="20" s="1"/>
  <c r="Z9" i="20"/>
  <c r="Z21" i="20" s="1"/>
  <c r="K9" i="20"/>
  <c r="K21" i="20" s="1"/>
  <c r="S9" i="20"/>
  <c r="S21" i="20" s="1"/>
  <c r="AA9" i="20"/>
  <c r="AA21" i="20" s="1"/>
  <c r="T9" i="20"/>
  <c r="T21" i="20" s="1"/>
  <c r="O9" i="20"/>
  <c r="O21" i="20" s="1"/>
  <c r="H9" i="20"/>
  <c r="H21" i="20" s="1"/>
  <c r="W9" i="20"/>
  <c r="W21" i="20" s="1"/>
  <c r="M9" i="20"/>
  <c r="M21" i="20" s="1"/>
  <c r="U9" i="20"/>
  <c r="U21" i="20" s="1"/>
  <c r="AC9" i="20"/>
  <c r="AC21" i="20" s="1"/>
  <c r="N9" i="20"/>
  <c r="N21" i="20" s="1"/>
  <c r="V9" i="20"/>
  <c r="V21" i="20" s="1"/>
  <c r="AD9" i="20"/>
  <c r="AD21" i="20" s="1"/>
  <c r="G9" i="20"/>
  <c r="G21" i="20" s="1"/>
  <c r="P9" i="20"/>
  <c r="P21" i="20" s="1"/>
  <c r="X9" i="20"/>
  <c r="X21" i="20" s="1"/>
  <c r="AF2" i="20"/>
  <c r="AE10" i="20"/>
  <c r="AE8" i="20"/>
  <c r="D21" i="20" l="1"/>
  <c r="AE13" i="20"/>
  <c r="AE41" i="20" s="1"/>
  <c r="AE16" i="20"/>
  <c r="AE47" i="20" s="1"/>
  <c r="G16" i="20"/>
  <c r="F16" i="20"/>
  <c r="F47" i="20" s="1"/>
  <c r="G13" i="20"/>
  <c r="F13" i="20"/>
  <c r="F41" i="20" s="1"/>
  <c r="AG2" i="20"/>
  <c r="AF8" i="20"/>
  <c r="AF10" i="20"/>
  <c r="AE48" i="20" l="1"/>
  <c r="AE58" i="20"/>
  <c r="AE56" i="20" s="1"/>
  <c r="F58" i="20"/>
  <c r="H16" i="20"/>
  <c r="G47" i="20"/>
  <c r="G58" i="20" s="1"/>
  <c r="F44" i="20"/>
  <c r="F43" i="20"/>
  <c r="F45" i="20" s="1"/>
  <c r="AE43" i="20"/>
  <c r="AE45" i="20" s="1"/>
  <c r="AE44" i="20"/>
  <c r="H13" i="20"/>
  <c r="G41" i="20"/>
  <c r="AH2" i="20"/>
  <c r="AG10" i="20"/>
  <c r="AG8" i="20"/>
  <c r="AF64" i="20" l="1"/>
  <c r="AE50" i="20"/>
  <c r="AE51" i="20" s="1"/>
  <c r="AE63" i="20"/>
  <c r="I16" i="20"/>
  <c r="H47" i="20"/>
  <c r="H58" i="20" s="1"/>
  <c r="G43" i="20"/>
  <c r="G45" i="20" s="1"/>
  <c r="G44" i="20"/>
  <c r="AE42" i="20"/>
  <c r="F42" i="20"/>
  <c r="I13" i="20"/>
  <c r="H41" i="20"/>
  <c r="AI2" i="20"/>
  <c r="AH10" i="20"/>
  <c r="AH8" i="20"/>
  <c r="AE52" i="20" l="1"/>
  <c r="AE67" i="20"/>
  <c r="J16" i="20"/>
  <c r="I47" i="20"/>
  <c r="H43" i="20"/>
  <c r="H45" i="20" s="1"/>
  <c r="H44" i="20"/>
  <c r="G42" i="20"/>
  <c r="G46" i="20" s="1"/>
  <c r="J13" i="20"/>
  <c r="I41" i="20"/>
  <c r="AJ2" i="20"/>
  <c r="AI8" i="20"/>
  <c r="AI10" i="20"/>
  <c r="I58" i="20" l="1"/>
  <c r="K16" i="20"/>
  <c r="J47" i="20"/>
  <c r="J58" i="20" s="1"/>
  <c r="H42" i="20"/>
  <c r="H46" i="20" s="1"/>
  <c r="H57" i="20" s="1"/>
  <c r="H56" i="20" s="1"/>
  <c r="I43" i="20"/>
  <c r="I45" i="20" s="1"/>
  <c r="I44" i="20"/>
  <c r="K13" i="20"/>
  <c r="J41" i="20"/>
  <c r="G48" i="20"/>
  <c r="G57" i="20"/>
  <c r="G56" i="20" s="1"/>
  <c r="AK2" i="20"/>
  <c r="AJ10" i="20"/>
  <c r="AJ8" i="20"/>
  <c r="H48" i="20" l="1"/>
  <c r="L16" i="20"/>
  <c r="K47" i="20"/>
  <c r="K58" i="20" s="1"/>
  <c r="J43" i="20"/>
  <c r="J45" i="20" s="1"/>
  <c r="J44" i="20"/>
  <c r="I42" i="20"/>
  <c r="I46" i="20" s="1"/>
  <c r="L13" i="20"/>
  <c r="K41" i="20"/>
  <c r="G63" i="20"/>
  <c r="F46" i="20"/>
  <c r="AL2" i="20"/>
  <c r="AK10" i="20"/>
  <c r="AK8" i="20"/>
  <c r="H63" i="20"/>
  <c r="M16" i="20" l="1"/>
  <c r="L47" i="20"/>
  <c r="K44" i="20"/>
  <c r="K43" i="20"/>
  <c r="J42" i="20"/>
  <c r="J46" i="20" s="1"/>
  <c r="J57" i="20" s="1"/>
  <c r="J56" i="20" s="1"/>
  <c r="M13" i="20"/>
  <c r="L41" i="20"/>
  <c r="I48" i="20"/>
  <c r="I57" i="20"/>
  <c r="I56" i="20" s="1"/>
  <c r="F57" i="20"/>
  <c r="F56" i="20" s="1"/>
  <c r="F48" i="20"/>
  <c r="AM2" i="20"/>
  <c r="AL10" i="20"/>
  <c r="AL8" i="20"/>
  <c r="J48" i="20" l="1"/>
  <c r="L58" i="20"/>
  <c r="N16" i="20"/>
  <c r="M47" i="20"/>
  <c r="M58" i="20" s="1"/>
  <c r="L44" i="20"/>
  <c r="L43" i="20"/>
  <c r="K45" i="20"/>
  <c r="K42" i="20" s="1"/>
  <c r="I63" i="20"/>
  <c r="N13" i="20"/>
  <c r="M41" i="20"/>
  <c r="J63" i="20"/>
  <c r="AN2" i="20"/>
  <c r="AM10" i="20"/>
  <c r="AM8" i="20"/>
  <c r="F63" i="20"/>
  <c r="O16" i="20" l="1"/>
  <c r="N47" i="20"/>
  <c r="N58" i="20" s="1"/>
  <c r="K46" i="20"/>
  <c r="M44" i="20"/>
  <c r="M43" i="20"/>
  <c r="M45" i="20" s="1"/>
  <c r="L45" i="20"/>
  <c r="L42" i="20" s="1"/>
  <c r="O13" i="20"/>
  <c r="N41" i="20"/>
  <c r="AO2" i="20"/>
  <c r="AN10" i="20"/>
  <c r="AN8" i="20"/>
  <c r="P16" i="20" l="1"/>
  <c r="O47" i="20"/>
  <c r="O58" i="20" s="1"/>
  <c r="L46" i="20"/>
  <c r="L57" i="20" s="1"/>
  <c r="L56" i="20" s="1"/>
  <c r="M42" i="20"/>
  <c r="M46" i="20" s="1"/>
  <c r="M48" i="20" s="1"/>
  <c r="N43" i="20"/>
  <c r="N45" i="20" s="1"/>
  <c r="N44" i="20"/>
  <c r="K57" i="20"/>
  <c r="K56" i="20" s="1"/>
  <c r="K48" i="20"/>
  <c r="P13" i="20"/>
  <c r="O41" i="20"/>
  <c r="AP2" i="20"/>
  <c r="AO10" i="20"/>
  <c r="AO8" i="20"/>
  <c r="L48" i="20" l="1"/>
  <c r="F40" i="20" a="1"/>
  <c r="F40" i="20" s="1"/>
  <c r="F84" i="20" a="1"/>
  <c r="Q16" i="20"/>
  <c r="P47" i="20"/>
  <c r="P58" i="20" s="1"/>
  <c r="K63" i="20"/>
  <c r="O43" i="20"/>
  <c r="O45" i="20" s="1"/>
  <c r="O44" i="20"/>
  <c r="M57" i="20"/>
  <c r="M56" i="20" s="1"/>
  <c r="N42" i="20"/>
  <c r="N46" i="20" s="1"/>
  <c r="N48" i="20" s="1"/>
  <c r="L63" i="20"/>
  <c r="Q13" i="20"/>
  <c r="P41" i="20"/>
  <c r="M63" i="20"/>
  <c r="AP8" i="20"/>
  <c r="AN20" i="20" s="1"/>
  <c r="AP10" i="20"/>
  <c r="F54" i="20" l="1" a="1"/>
  <c r="F54" i="20" s="1"/>
  <c r="E54" i="20" s="1"/>
  <c r="F62" i="20" a="1"/>
  <c r="F62" i="20" s="1"/>
  <c r="E62" i="20" s="1"/>
  <c r="F84" i="20"/>
  <c r="N57" i="20"/>
  <c r="N56" i="20" s="1"/>
  <c r="R16" i="20"/>
  <c r="Q47" i="20"/>
  <c r="Q58" i="20" s="1"/>
  <c r="P43" i="20"/>
  <c r="P45" i="20" s="1"/>
  <c r="P44" i="20"/>
  <c r="O42" i="20"/>
  <c r="O46" i="20" s="1"/>
  <c r="O57" i="20" s="1"/>
  <c r="O56" i="20" s="1"/>
  <c r="R13" i="20"/>
  <c r="Q41" i="20"/>
  <c r="N63" i="20"/>
  <c r="AM20" i="20"/>
  <c r="AM19" i="20" s="1"/>
  <c r="AM65" i="20" s="1"/>
  <c r="AM68" i="20" s="1"/>
  <c r="AL20" i="20"/>
  <c r="AL19" i="20" s="1"/>
  <c r="AL65" i="20" s="1"/>
  <c r="AL68" i="20" s="1"/>
  <c r="AP20" i="20"/>
  <c r="AP19" i="20" s="1"/>
  <c r="AP65" i="20" s="1"/>
  <c r="AP68" i="20" s="1"/>
  <c r="F20" i="20"/>
  <c r="F19" i="20" s="1"/>
  <c r="G20" i="20"/>
  <c r="G19" i="20" s="1"/>
  <c r="H20" i="20"/>
  <c r="H19" i="20" s="1"/>
  <c r="J20" i="20"/>
  <c r="J19" i="20" s="1"/>
  <c r="I20" i="20"/>
  <c r="I19" i="20" s="1"/>
  <c r="K20" i="20"/>
  <c r="K19" i="20" s="1"/>
  <c r="L20" i="20"/>
  <c r="L19" i="20" s="1"/>
  <c r="M20" i="20"/>
  <c r="M19" i="20" s="1"/>
  <c r="N20" i="20"/>
  <c r="N19" i="20" s="1"/>
  <c r="O20" i="20"/>
  <c r="O19" i="20" s="1"/>
  <c r="Q20" i="20"/>
  <c r="Q19" i="20" s="1"/>
  <c r="P20" i="20"/>
  <c r="P19" i="20" s="1"/>
  <c r="S20" i="20"/>
  <c r="S19" i="20" s="1"/>
  <c r="R20" i="20"/>
  <c r="R19" i="20" s="1"/>
  <c r="T20" i="20"/>
  <c r="T19" i="20" s="1"/>
  <c r="U20" i="20"/>
  <c r="U19" i="20" s="1"/>
  <c r="V20" i="20"/>
  <c r="V19" i="20" s="1"/>
  <c r="W20" i="20"/>
  <c r="W19" i="20" s="1"/>
  <c r="X20" i="20"/>
  <c r="X19" i="20" s="1"/>
  <c r="Z20" i="20"/>
  <c r="Z19" i="20" s="1"/>
  <c r="Y20" i="20"/>
  <c r="Y19" i="20" s="1"/>
  <c r="AA20" i="20"/>
  <c r="AA19" i="20" s="1"/>
  <c r="AB20" i="20"/>
  <c r="AB19" i="20" s="1"/>
  <c r="AC20" i="20"/>
  <c r="AC19" i="20" s="1"/>
  <c r="AE20" i="20"/>
  <c r="AE19" i="20" s="1"/>
  <c r="AE65" i="20" s="1"/>
  <c r="AD20" i="20"/>
  <c r="AD19" i="20" s="1"/>
  <c r="AD65" i="20" s="1"/>
  <c r="AG20" i="20"/>
  <c r="AG19" i="20" s="1"/>
  <c r="AG65" i="20" s="1"/>
  <c r="AG68" i="20" s="1"/>
  <c r="AF20" i="20"/>
  <c r="AF19" i="20" s="1"/>
  <c r="AF65" i="20" s="1"/>
  <c r="AF68" i="20" s="1"/>
  <c r="AH20" i="20"/>
  <c r="AH19" i="20" s="1"/>
  <c r="AH65" i="20" s="1"/>
  <c r="AH68" i="20" s="1"/>
  <c r="AJ20" i="20"/>
  <c r="AJ19" i="20" s="1"/>
  <c r="AJ65" i="20" s="1"/>
  <c r="AJ68" i="20" s="1"/>
  <c r="AI20" i="20"/>
  <c r="AI19" i="20" s="1"/>
  <c r="AI65" i="20" s="1"/>
  <c r="AI68" i="20" s="1"/>
  <c r="AK20" i="20"/>
  <c r="AK19" i="20" s="1"/>
  <c r="AK65" i="20" s="1"/>
  <c r="AK68" i="20" s="1"/>
  <c r="AO20" i="20"/>
  <c r="AO19" i="20" s="1"/>
  <c r="AO65" i="20" s="1"/>
  <c r="AO68" i="20" s="1"/>
  <c r="AN19" i="20"/>
  <c r="AN65" i="20" s="1"/>
  <c r="AN68" i="20" s="1"/>
  <c r="F64" i="20"/>
  <c r="AB65" i="20" l="1"/>
  <c r="AB128" i="20" s="1"/>
  <c r="T65" i="20"/>
  <c r="T128" i="20" s="1"/>
  <c r="L65" i="20"/>
  <c r="L128" i="20" s="1"/>
  <c r="R65" i="20"/>
  <c r="R128" i="20" s="1"/>
  <c r="K65" i="20"/>
  <c r="K128" i="20" s="1"/>
  <c r="AA65" i="20"/>
  <c r="AA128" i="20" s="1"/>
  <c r="Y65" i="20"/>
  <c r="Y128" i="20" s="1"/>
  <c r="S65" i="20"/>
  <c r="S128" i="20" s="1"/>
  <c r="I65" i="20"/>
  <c r="I128" i="20" s="1"/>
  <c r="Z65" i="20"/>
  <c r="Z128" i="20" s="1"/>
  <c r="P65" i="20"/>
  <c r="P128" i="20" s="1"/>
  <c r="J65" i="20"/>
  <c r="J128" i="20" s="1"/>
  <c r="X65" i="20"/>
  <c r="X128" i="20" s="1"/>
  <c r="Q65" i="20"/>
  <c r="Q128" i="20" s="1"/>
  <c r="H65" i="20"/>
  <c r="H128" i="20" s="1"/>
  <c r="W65" i="20"/>
  <c r="W128" i="20" s="1"/>
  <c r="O65" i="20"/>
  <c r="O128" i="20" s="1"/>
  <c r="G65" i="20"/>
  <c r="G128" i="20" s="1"/>
  <c r="AE59" i="20"/>
  <c r="AF59" i="20" s="1"/>
  <c r="AG59" i="20" s="1"/>
  <c r="AH59" i="20" s="1"/>
  <c r="AI59" i="20" s="1"/>
  <c r="AJ59" i="20" s="1"/>
  <c r="AK59" i="20" s="1"/>
  <c r="AL59" i="20" s="1"/>
  <c r="AM59" i="20" s="1"/>
  <c r="AN59" i="20" s="1"/>
  <c r="AO59" i="20" s="1"/>
  <c r="AP59" i="20" s="1"/>
  <c r="N65" i="20"/>
  <c r="N128" i="20" s="1"/>
  <c r="F65" i="20"/>
  <c r="V65" i="20"/>
  <c r="V128" i="20" s="1"/>
  <c r="AC65" i="20"/>
  <c r="AC128" i="20" s="1"/>
  <c r="U65" i="20"/>
  <c r="U128" i="20" s="1"/>
  <c r="M65" i="20"/>
  <c r="M128" i="20" s="1"/>
  <c r="E85" i="20" a="1"/>
  <c r="E85" i="20" s="1"/>
  <c r="C85" i="20" a="1"/>
  <c r="F101" i="20" s="1"/>
  <c r="S16" i="20"/>
  <c r="R47" i="20"/>
  <c r="R58" i="20" s="1"/>
  <c r="Q43" i="20"/>
  <c r="Q44" i="20"/>
  <c r="O48" i="20"/>
  <c r="P42" i="20"/>
  <c r="P46" i="20" s="1"/>
  <c r="P48" i="20" s="1"/>
  <c r="S13" i="20"/>
  <c r="R41" i="20"/>
  <c r="D19" i="20"/>
  <c r="F128" i="20" l="1"/>
  <c r="F104" i="20"/>
  <c r="F108" i="20"/>
  <c r="F114" i="20"/>
  <c r="F95" i="20"/>
  <c r="F109" i="20"/>
  <c r="F102" i="20"/>
  <c r="F121" i="20"/>
  <c r="F96" i="20"/>
  <c r="F98" i="20"/>
  <c r="F120" i="20"/>
  <c r="F113" i="20"/>
  <c r="F119" i="20"/>
  <c r="F97" i="20"/>
  <c r="F90" i="20"/>
  <c r="F117" i="20"/>
  <c r="F105" i="20"/>
  <c r="F111" i="20"/>
  <c r="F89" i="20"/>
  <c r="AO86" i="20"/>
  <c r="AE88" i="20"/>
  <c r="U90" i="20"/>
  <c r="K92" i="20"/>
  <c r="I94" i="20"/>
  <c r="AJ95" i="20"/>
  <c r="Z97" i="20"/>
  <c r="P99" i="20"/>
  <c r="N101" i="20"/>
  <c r="AO102" i="20"/>
  <c r="R86" i="20"/>
  <c r="H88" i="20"/>
  <c r="AI89" i="20"/>
  <c r="AG91" i="20"/>
  <c r="W93" i="20"/>
  <c r="M95" i="20"/>
  <c r="AN96" i="20"/>
  <c r="AL98" i="20"/>
  <c r="AB100" i="20"/>
  <c r="R102" i="20"/>
  <c r="AD87" i="20"/>
  <c r="T89" i="20"/>
  <c r="J91" i="20"/>
  <c r="AK92" i="20"/>
  <c r="AA94" i="20"/>
  <c r="Y96" i="20"/>
  <c r="O98" i="20"/>
  <c r="AP99" i="20"/>
  <c r="AF101" i="20"/>
  <c r="G87" i="20"/>
  <c r="AH88" i="20"/>
  <c r="X90" i="20"/>
  <c r="V92" i="20"/>
  <c r="L94" i="20"/>
  <c r="AM95" i="20"/>
  <c r="AC97" i="20"/>
  <c r="S99" i="20"/>
  <c r="Q101" i="20"/>
  <c r="G103" i="20"/>
  <c r="U86" i="20"/>
  <c r="K88" i="20"/>
  <c r="I90" i="20"/>
  <c r="AJ91" i="20"/>
  <c r="Z93" i="20"/>
  <c r="P95" i="20"/>
  <c r="N97" i="20"/>
  <c r="AO98" i="20"/>
  <c r="AE100" i="20"/>
  <c r="U102" i="20"/>
  <c r="AL86" i="20"/>
  <c r="V91" i="20"/>
  <c r="AC96" i="20"/>
  <c r="M101" i="20"/>
  <c r="P104" i="20"/>
  <c r="N106" i="20"/>
  <c r="AO107" i="20"/>
  <c r="AE109" i="20"/>
  <c r="U111" i="20"/>
  <c r="K113" i="20"/>
  <c r="I115" i="20"/>
  <c r="AJ116" i="20"/>
  <c r="Z118" i="20"/>
  <c r="P120" i="20"/>
  <c r="X100" i="20"/>
  <c r="J111" i="20"/>
  <c r="AF121" i="20"/>
  <c r="O102" i="20"/>
  <c r="AD112" i="20"/>
  <c r="AC88" i="20"/>
  <c r="M93" i="20"/>
  <c r="AM97" i="20"/>
  <c r="I103" i="20"/>
  <c r="AO104" i="20"/>
  <c r="AE106" i="20"/>
  <c r="U108" i="20"/>
  <c r="K110" i="20"/>
  <c r="I112" i="20"/>
  <c r="AJ113" i="20"/>
  <c r="Z115" i="20"/>
  <c r="P117" i="20"/>
  <c r="N119" i="20"/>
  <c r="AO120" i="20"/>
  <c r="AL99" i="20"/>
  <c r="AB109" i="20"/>
  <c r="AB117" i="20"/>
  <c r="K90" i="20"/>
  <c r="I105" i="20"/>
  <c r="Y113" i="20"/>
  <c r="P89" i="20"/>
  <c r="W94" i="20"/>
  <c r="G99" i="20"/>
  <c r="AE103" i="20"/>
  <c r="U105" i="20"/>
  <c r="K107" i="20"/>
  <c r="L87" i="20"/>
  <c r="AM88" i="20"/>
  <c r="AC90" i="20"/>
  <c r="S92" i="20"/>
  <c r="Q94" i="20"/>
  <c r="G96" i="20"/>
  <c r="AH97" i="20"/>
  <c r="X99" i="20"/>
  <c r="V101" i="20"/>
  <c r="L103" i="20"/>
  <c r="Z86" i="20"/>
  <c r="P88" i="20"/>
  <c r="N90" i="20"/>
  <c r="AO91" i="20"/>
  <c r="AE93" i="20"/>
  <c r="U95" i="20"/>
  <c r="K97" i="20"/>
  <c r="I99" i="20"/>
  <c r="AJ100" i="20"/>
  <c r="Z102" i="20"/>
  <c r="AL87" i="20"/>
  <c r="AB89" i="20"/>
  <c r="R91" i="20"/>
  <c r="H93" i="20"/>
  <c r="AI94" i="20"/>
  <c r="AG96" i="20"/>
  <c r="W98" i="20"/>
  <c r="M100" i="20"/>
  <c r="AN101" i="20"/>
  <c r="O87" i="20"/>
  <c r="AP88" i="20"/>
  <c r="AF90" i="20"/>
  <c r="AD92" i="20"/>
  <c r="T94" i="20"/>
  <c r="J96" i="20"/>
  <c r="AK97" i="20"/>
  <c r="AA99" i="20"/>
  <c r="Y101" i="20"/>
  <c r="O103" i="20"/>
  <c r="AC86" i="20"/>
  <c r="S88" i="20"/>
  <c r="Q90" i="20"/>
  <c r="G92" i="20"/>
  <c r="AH93" i="20"/>
  <c r="X95" i="20"/>
  <c r="V97" i="20"/>
  <c r="L99" i="20"/>
  <c r="AM100" i="20"/>
  <c r="AC102" i="20"/>
  <c r="S87" i="20"/>
  <c r="H92" i="20"/>
  <c r="O97" i="20"/>
  <c r="AJ101" i="20"/>
  <c r="X104" i="20"/>
  <c r="V106" i="20"/>
  <c r="L108" i="20"/>
  <c r="AM109" i="20"/>
  <c r="AC111" i="20"/>
  <c r="S113" i="20"/>
  <c r="Q115" i="20"/>
  <c r="G117" i="20"/>
  <c r="AH118" i="20"/>
  <c r="X120" i="20"/>
  <c r="AF102" i="20"/>
  <c r="AC112" i="20"/>
  <c r="N104" i="20"/>
  <c r="AO113" i="20"/>
  <c r="O89" i="20"/>
  <c r="AJ93" i="20"/>
  <c r="T98" i="20"/>
  <c r="V103" i="20"/>
  <c r="L105" i="20"/>
  <c r="AM106" i="20"/>
  <c r="AC108" i="20"/>
  <c r="S110" i="20"/>
  <c r="Q112" i="20"/>
  <c r="G114" i="20"/>
  <c r="AH115" i="20"/>
  <c r="X117" i="20"/>
  <c r="V119" i="20"/>
  <c r="L121" i="20"/>
  <c r="AB101" i="20"/>
  <c r="AM110" i="20"/>
  <c r="AE118" i="20"/>
  <c r="X92" i="20"/>
  <c r="L106" i="20"/>
  <c r="AM89" i="20"/>
  <c r="I95" i="20"/>
  <c r="AD99" i="20"/>
  <c r="AM103" i="20"/>
  <c r="AC105" i="20"/>
  <c r="S107" i="20"/>
  <c r="Q109" i="20"/>
  <c r="T87" i="20"/>
  <c r="J89" i="20"/>
  <c r="AK90" i="20"/>
  <c r="AA92" i="20"/>
  <c r="Y94" i="20"/>
  <c r="O96" i="20"/>
  <c r="AP97" i="20"/>
  <c r="AF99" i="20"/>
  <c r="AD101" i="20"/>
  <c r="AH86" i="20"/>
  <c r="X88" i="20"/>
  <c r="V90" i="20"/>
  <c r="L92" i="20"/>
  <c r="AM93" i="20"/>
  <c r="AC95" i="20"/>
  <c r="S97" i="20"/>
  <c r="Q99" i="20"/>
  <c r="G101" i="20"/>
  <c r="AH102" i="20"/>
  <c r="K86" i="20"/>
  <c r="I88" i="20"/>
  <c r="AJ89" i="20"/>
  <c r="Z91" i="20"/>
  <c r="P93" i="20"/>
  <c r="N95" i="20"/>
  <c r="AO96" i="20"/>
  <c r="AE98" i="20"/>
  <c r="U100" i="20"/>
  <c r="K102" i="20"/>
  <c r="W87" i="20"/>
  <c r="M89" i="20"/>
  <c r="AN90" i="20"/>
  <c r="AL92" i="20"/>
  <c r="AB94" i="20"/>
  <c r="R96" i="20"/>
  <c r="H98" i="20"/>
  <c r="AI99" i="20"/>
  <c r="AG101" i="20"/>
  <c r="AK86" i="20"/>
  <c r="AA88" i="20"/>
  <c r="Y90" i="20"/>
  <c r="O92" i="20"/>
  <c r="AP93" i="20"/>
  <c r="AF95" i="20"/>
  <c r="AD97" i="20"/>
  <c r="T99" i="20"/>
  <c r="J101" i="20"/>
  <c r="AK102" i="20"/>
  <c r="AP87" i="20"/>
  <c r="Z92" i="20"/>
  <c r="AG97" i="20"/>
  <c r="V102" i="20"/>
  <c r="AF104" i="20"/>
  <c r="AD106" i="20"/>
  <c r="T108" i="20"/>
  <c r="J110" i="20"/>
  <c r="AK111" i="20"/>
  <c r="AA113" i="20"/>
  <c r="Y115" i="20"/>
  <c r="O117" i="20"/>
  <c r="AP118" i="20"/>
  <c r="AF120" i="20"/>
  <c r="AP103" i="20"/>
  <c r="AN113" i="20"/>
  <c r="H86" i="20"/>
  <c r="AG105" i="20"/>
  <c r="G115" i="20"/>
  <c r="AG89" i="20"/>
  <c r="V94" i="20"/>
  <c r="AC99" i="20"/>
  <c r="AD103" i="20"/>
  <c r="T105" i="20"/>
  <c r="J107" i="20"/>
  <c r="AK108" i="20"/>
  <c r="AA110" i="20"/>
  <c r="Y112" i="20"/>
  <c r="O114" i="20"/>
  <c r="AP115" i="20"/>
  <c r="AF117" i="20"/>
  <c r="AD119" i="20"/>
  <c r="T121" i="20"/>
  <c r="AH87" i="20"/>
  <c r="AH103" i="20"/>
  <c r="AP111" i="20"/>
  <c r="Z119" i="20"/>
  <c r="N94" i="20"/>
  <c r="W107" i="20"/>
  <c r="T90" i="20"/>
  <c r="AA95" i="20"/>
  <c r="P100" i="20"/>
  <c r="J104" i="20"/>
  <c r="AB87" i="20"/>
  <c r="R89" i="20"/>
  <c r="H91" i="20"/>
  <c r="AI92" i="20"/>
  <c r="AG94" i="20"/>
  <c r="W96" i="20"/>
  <c r="M98" i="20"/>
  <c r="AN99" i="20"/>
  <c r="AL101" i="20"/>
  <c r="I86" i="20"/>
  <c r="AJ87" i="20"/>
  <c r="Z89" i="20"/>
  <c r="P91" i="20"/>
  <c r="N93" i="20"/>
  <c r="AO94" i="20"/>
  <c r="AE96" i="20"/>
  <c r="U98" i="20"/>
  <c r="K100" i="20"/>
  <c r="I102" i="20"/>
  <c r="M87" i="20"/>
  <c r="AN88" i="20"/>
  <c r="AL90" i="20"/>
  <c r="AB92" i="20"/>
  <c r="R94" i="20"/>
  <c r="H96" i="20"/>
  <c r="AI97" i="20"/>
  <c r="AG99" i="20"/>
  <c r="W101" i="20"/>
  <c r="M103" i="20"/>
  <c r="AA86" i="20"/>
  <c r="Y88" i="20"/>
  <c r="O90" i="20"/>
  <c r="AP91" i="20"/>
  <c r="AF93" i="20"/>
  <c r="AD95" i="20"/>
  <c r="T97" i="20"/>
  <c r="J99" i="20"/>
  <c r="AK100" i="20"/>
  <c r="AA102" i="20"/>
  <c r="L86" i="20"/>
  <c r="AM87" i="20"/>
  <c r="AC89" i="20"/>
  <c r="S91" i="20"/>
  <c r="Q93" i="20"/>
  <c r="G95" i="20"/>
  <c r="AH96" i="20"/>
  <c r="X98" i="20"/>
  <c r="V100" i="20"/>
  <c r="L102" i="20"/>
  <c r="P87" i="20"/>
  <c r="N89" i="20"/>
  <c r="AO90" i="20"/>
  <c r="AE92" i="20"/>
  <c r="U94" i="20"/>
  <c r="K96" i="20"/>
  <c r="I98" i="20"/>
  <c r="AJ99" i="20"/>
  <c r="Z101" i="20"/>
  <c r="P103" i="20"/>
  <c r="I89" i="20"/>
  <c r="AI93" i="20"/>
  <c r="AP98" i="20"/>
  <c r="U103" i="20"/>
  <c r="K105" i="20"/>
  <c r="I107" i="20"/>
  <c r="AJ108" i="20"/>
  <c r="Z110" i="20"/>
  <c r="P112" i="20"/>
  <c r="N114" i="20"/>
  <c r="AO115" i="20"/>
  <c r="AE117" i="20"/>
  <c r="U119" i="20"/>
  <c r="K121" i="20"/>
  <c r="K87" i="20"/>
  <c r="K106" i="20"/>
  <c r="Q116" i="20"/>
  <c r="AL91" i="20"/>
  <c r="AM107" i="20"/>
  <c r="AP90" i="20"/>
  <c r="Z95" i="20"/>
  <c r="AG100" i="20"/>
  <c r="I104" i="20"/>
  <c r="AJ105" i="20"/>
  <c r="Z107" i="20"/>
  <c r="P109" i="20"/>
  <c r="N111" i="20"/>
  <c r="AO112" i="20"/>
  <c r="AE114" i="20"/>
  <c r="U116" i="20"/>
  <c r="K118" i="20"/>
  <c r="I120" i="20"/>
  <c r="AJ121" i="20"/>
  <c r="X89" i="20"/>
  <c r="X105" i="20"/>
  <c r="AF113" i="20"/>
  <c r="X121" i="20"/>
  <c r="U99" i="20"/>
  <c r="U109" i="20"/>
  <c r="Y86" i="20"/>
  <c r="O88" i="20"/>
  <c r="AP89" i="20"/>
  <c r="AF91" i="20"/>
  <c r="AD93" i="20"/>
  <c r="T95" i="20"/>
  <c r="J97" i="20"/>
  <c r="AK98" i="20"/>
  <c r="AA100" i="20"/>
  <c r="Y102" i="20"/>
  <c r="AC87" i="20"/>
  <c r="S89" i="20"/>
  <c r="Q91" i="20"/>
  <c r="G93" i="20"/>
  <c r="AH94" i="20"/>
  <c r="X96" i="20"/>
  <c r="V98" i="20"/>
  <c r="L100" i="20"/>
  <c r="AM101" i="20"/>
  <c r="N87" i="20"/>
  <c r="AO88" i="20"/>
  <c r="AE90" i="20"/>
  <c r="U92" i="20"/>
  <c r="K94" i="20"/>
  <c r="I96" i="20"/>
  <c r="AJ97" i="20"/>
  <c r="Z99" i="20"/>
  <c r="P101" i="20"/>
  <c r="N103" i="20"/>
  <c r="AB86" i="20"/>
  <c r="R88" i="20"/>
  <c r="H90" i="20"/>
  <c r="AI91" i="20"/>
  <c r="AG93" i="20"/>
  <c r="W95" i="20"/>
  <c r="M97" i="20"/>
  <c r="AN98" i="20"/>
  <c r="AL100" i="20"/>
  <c r="AB102" i="20"/>
  <c r="AF87" i="20"/>
  <c r="AD89" i="20"/>
  <c r="T91" i="20"/>
  <c r="J93" i="20"/>
  <c r="AK94" i="20"/>
  <c r="AA96" i="20"/>
  <c r="Y98" i="20"/>
  <c r="O100" i="20"/>
  <c r="AP101" i="20"/>
  <c r="R90" i="20"/>
  <c r="AM94" i="20"/>
  <c r="I100" i="20"/>
  <c r="AK103" i="20"/>
  <c r="AA105" i="20"/>
  <c r="Y107" i="20"/>
  <c r="O109" i="20"/>
  <c r="AP110" i="20"/>
  <c r="AF112" i="20"/>
  <c r="AD114" i="20"/>
  <c r="T116" i="20"/>
  <c r="J118" i="20"/>
  <c r="AK119" i="20"/>
  <c r="AA121" i="20"/>
  <c r="AI95" i="20"/>
  <c r="AO108" i="20"/>
  <c r="AM118" i="20"/>
  <c r="AO95" i="20"/>
  <c r="P110" i="20"/>
  <c r="AM86" i="20"/>
  <c r="I92" i="20"/>
  <c r="AD96" i="20"/>
  <c r="AK101" i="20"/>
  <c r="Y104" i="20"/>
  <c r="O106" i="20"/>
  <c r="AP107" i="20"/>
  <c r="AF109" i="20"/>
  <c r="AD111" i="20"/>
  <c r="T113" i="20"/>
  <c r="J115" i="20"/>
  <c r="AK116" i="20"/>
  <c r="AA118" i="20"/>
  <c r="Y120" i="20"/>
  <c r="Q86" i="20"/>
  <c r="V93" i="20"/>
  <c r="S100" i="20"/>
  <c r="U87" i="20"/>
  <c r="T92" i="20"/>
  <c r="AF96" i="20"/>
  <c r="AE101" i="20"/>
  <c r="Q88" i="20"/>
  <c r="AC92" i="20"/>
  <c r="AB97" i="20"/>
  <c r="S102" i="20"/>
  <c r="Z88" i="20"/>
  <c r="Y93" i="20"/>
  <c r="P98" i="20"/>
  <c r="AJ102" i="20"/>
  <c r="V89" i="20"/>
  <c r="M94" i="20"/>
  <c r="AG98" i="20"/>
  <c r="S98" i="20"/>
  <c r="AI105" i="20"/>
  <c r="AH110" i="20"/>
  <c r="AG115" i="20"/>
  <c r="H120" i="20"/>
  <c r="R92" i="20"/>
  <c r="P86" i="20"/>
  <c r="J100" i="20"/>
  <c r="W106" i="20"/>
  <c r="V111" i="20"/>
  <c r="M116" i="20"/>
  <c r="AG120" i="20"/>
  <c r="AK91" i="20"/>
  <c r="AI114" i="20"/>
  <c r="AC101" i="20"/>
  <c r="AN86" i="20"/>
  <c r="AK93" i="20"/>
  <c r="X102" i="20"/>
  <c r="AK105" i="20"/>
  <c r="N108" i="20"/>
  <c r="L110" i="20"/>
  <c r="AM111" i="20"/>
  <c r="AC113" i="20"/>
  <c r="S115" i="20"/>
  <c r="Q117" i="20"/>
  <c r="G119" i="20"/>
  <c r="AH120" i="20"/>
  <c r="U104" i="20"/>
  <c r="AD115" i="20"/>
  <c r="H97" i="20"/>
  <c r="AF110" i="20"/>
  <c r="W86" i="20"/>
  <c r="G91" i="20"/>
  <c r="N96" i="20"/>
  <c r="AN100" i="20"/>
  <c r="K104" i="20"/>
  <c r="I106" i="20"/>
  <c r="AJ107" i="20"/>
  <c r="Z109" i="20"/>
  <c r="P111" i="20"/>
  <c r="N113" i="20"/>
  <c r="AO114" i="20"/>
  <c r="AE116" i="20"/>
  <c r="U118" i="20"/>
  <c r="K120" i="20"/>
  <c r="Y97" i="20"/>
  <c r="AJ109" i="20"/>
  <c r="O118" i="20"/>
  <c r="L98" i="20"/>
  <c r="Q113" i="20"/>
  <c r="AO89" i="20"/>
  <c r="AD94" i="20"/>
  <c r="N99" i="20"/>
  <c r="Y103" i="20"/>
  <c r="O105" i="20"/>
  <c r="AP106" i="20"/>
  <c r="AF108" i="20"/>
  <c r="AD110" i="20"/>
  <c r="T112" i="20"/>
  <c r="J114" i="20"/>
  <c r="AK115" i="20"/>
  <c r="AA117" i="20"/>
  <c r="Y119" i="20"/>
  <c r="O121" i="20"/>
  <c r="AP100" i="20"/>
  <c r="Z111" i="20"/>
  <c r="AH119" i="20"/>
  <c r="AE97" i="20"/>
  <c r="R108" i="20"/>
  <c r="U91" i="20"/>
  <c r="AE112" i="20"/>
  <c r="AE120" i="20"/>
  <c r="AJ114" i="20"/>
  <c r="AL109" i="20"/>
  <c r="AB103" i="20"/>
  <c r="L101" i="20"/>
  <c r="AE115" i="20"/>
  <c r="AO87" i="20"/>
  <c r="AM120" i="20"/>
  <c r="AH116" i="20"/>
  <c r="P115" i="20"/>
  <c r="AN118" i="20"/>
  <c r="AC106" i="20"/>
  <c r="AD117" i="20"/>
  <c r="O94" i="20"/>
  <c r="AH113" i="20"/>
  <c r="Q121" i="20"/>
  <c r="AI90" i="20"/>
  <c r="H118" i="20"/>
  <c r="X87" i="20"/>
  <c r="X103" i="20"/>
  <c r="AH108" i="20"/>
  <c r="W113" i="20"/>
  <c r="AL107" i="20"/>
  <c r="W104" i="20"/>
  <c r="AL120" i="20"/>
  <c r="R98" i="20"/>
  <c r="X91" i="20"/>
  <c r="AP96" i="20"/>
  <c r="W109" i="20"/>
  <c r="AN109" i="20"/>
  <c r="AH100" i="20"/>
  <c r="AB118" i="20"/>
  <c r="J108" i="20"/>
  <c r="AE99" i="20"/>
  <c r="AA112" i="20"/>
  <c r="J90" i="20"/>
  <c r="J98" i="20"/>
  <c r="AO111" i="20"/>
  <c r="AO118" i="20"/>
  <c r="V117" i="20"/>
  <c r="Q110" i="20"/>
  <c r="AG86" i="20"/>
  <c r="AL93" i="20"/>
  <c r="AI100" i="20"/>
  <c r="AK87" i="20"/>
  <c r="AJ92" i="20"/>
  <c r="AA97" i="20"/>
  <c r="J102" i="20"/>
  <c r="AG88" i="20"/>
  <c r="X93" i="20"/>
  <c r="G98" i="20"/>
  <c r="AI102" i="20"/>
  <c r="U89" i="20"/>
  <c r="AO93" i="20"/>
  <c r="AF98" i="20"/>
  <c r="AL89" i="20"/>
  <c r="AC94" i="20"/>
  <c r="AB99" i="20"/>
  <c r="O86" i="20"/>
  <c r="W99" i="20"/>
  <c r="AL106" i="20"/>
  <c r="M111" i="20"/>
  <c r="L116" i="20"/>
  <c r="AN120" i="20"/>
  <c r="K98" i="20"/>
  <c r="Y89" i="20"/>
  <c r="Y87" i="20"/>
  <c r="S101" i="20"/>
  <c r="R107" i="20"/>
  <c r="AL111" i="20"/>
  <c r="AC116" i="20"/>
  <c r="AB121" i="20"/>
  <c r="AA93" i="20"/>
  <c r="V115" i="20"/>
  <c r="S103" i="20"/>
  <c r="Z87" i="20"/>
  <c r="M96" i="20"/>
  <c r="J103" i="20"/>
  <c r="H106" i="20"/>
  <c r="V108" i="20"/>
  <c r="T110" i="20"/>
  <c r="J112" i="20"/>
  <c r="AK113" i="20"/>
  <c r="AA115" i="20"/>
  <c r="Y117" i="20"/>
  <c r="O119" i="20"/>
  <c r="AP120" i="20"/>
  <c r="AF105" i="20"/>
  <c r="AO116" i="20"/>
  <c r="Y100" i="20"/>
  <c r="AI111" i="20"/>
  <c r="I87" i="20"/>
  <c r="AD91" i="20"/>
  <c r="AK96" i="20"/>
  <c r="U101" i="20"/>
  <c r="S104" i="20"/>
  <c r="Q106" i="20"/>
  <c r="G108" i="20"/>
  <c r="AH109" i="20"/>
  <c r="X111" i="20"/>
  <c r="V113" i="20"/>
  <c r="L115" i="20"/>
  <c r="AM116" i="20"/>
  <c r="AC118" i="20"/>
  <c r="S120" i="20"/>
  <c r="N102" i="20"/>
  <c r="AE110" i="20"/>
  <c r="R119" i="20"/>
  <c r="K101" i="20"/>
  <c r="AA90" i="20"/>
  <c r="K95" i="20"/>
  <c r="AK99" i="20"/>
  <c r="AG103" i="20"/>
  <c r="W105" i="20"/>
  <c r="M107" i="20"/>
  <c r="AN108" i="20"/>
  <c r="AL110" i="20"/>
  <c r="AB112" i="20"/>
  <c r="R114" i="20"/>
  <c r="H116" i="20"/>
  <c r="AI117" i="20"/>
  <c r="AG119" i="20"/>
  <c r="W121" i="20"/>
  <c r="AD86" i="20"/>
  <c r="Z103" i="20"/>
  <c r="U112" i="20"/>
  <c r="AC120" i="20"/>
  <c r="AM99" i="20"/>
  <c r="M109" i="20"/>
  <c r="AP95" i="20"/>
  <c r="U114" i="20"/>
  <c r="Z121" i="20"/>
  <c r="AA116" i="20"/>
  <c r="R113" i="20"/>
  <c r="AI108" i="20"/>
  <c r="O104" i="20"/>
  <c r="Z116" i="20"/>
  <c r="AI101" i="20"/>
  <c r="X118" i="20"/>
  <c r="AB119" i="20"/>
  <c r="AD120" i="20"/>
  <c r="S108" i="20"/>
  <c r="Y118" i="20"/>
  <c r="AJ98" i="20"/>
  <c r="O115" i="20"/>
  <c r="S95" i="20"/>
  <c r="AI119" i="20"/>
  <c r="R97" i="20"/>
  <c r="W92" i="20"/>
  <c r="L93" i="20"/>
  <c r="G109" i="20"/>
  <c r="R118" i="20"/>
  <c r="N115" i="20"/>
  <c r="AG104" i="20"/>
  <c r="W114" i="20"/>
  <c r="Q87" i="20"/>
  <c r="J92" i="20"/>
  <c r="AN106" i="20"/>
  <c r="AP112" i="20"/>
  <c r="AD116" i="20"/>
  <c r="AK121" i="20"/>
  <c r="P121" i="20"/>
  <c r="Q89" i="20"/>
  <c r="L107" i="20"/>
  <c r="Q114" i="20"/>
  <c r="V121" i="20"/>
  <c r="AE86" i="20"/>
  <c r="H102" i="20"/>
  <c r="AI109" i="20"/>
  <c r="AL118" i="20"/>
  <c r="Q95" i="20"/>
  <c r="Y105" i="20"/>
  <c r="V88" i="20"/>
  <c r="AF115" i="20"/>
  <c r="H115" i="20"/>
  <c r="AK95" i="20"/>
  <c r="T100" i="20"/>
  <c r="H101" i="20"/>
  <c r="AM92" i="20"/>
  <c r="AN104" i="20"/>
  <c r="T117" i="20"/>
  <c r="AM114" i="20"/>
  <c r="G89" i="20"/>
  <c r="AP104" i="20"/>
  <c r="AN114" i="20"/>
  <c r="AN89" i="20"/>
  <c r="T107" i="20"/>
  <c r="Y114" i="20"/>
  <c r="AD121" i="20"/>
  <c r="AK109" i="20"/>
  <c r="AJ104" i="20"/>
  <c r="U115" i="20"/>
  <c r="G97" i="20"/>
  <c r="T106" i="20"/>
  <c r="P102" i="20"/>
  <c r="AM112" i="20"/>
  <c r="H107" i="20"/>
  <c r="G88" i="20"/>
  <c r="L95" i="20"/>
  <c r="Q102" i="20"/>
  <c r="AF88" i="20"/>
  <c r="O93" i="20"/>
  <c r="N98" i="20"/>
  <c r="AP102" i="20"/>
  <c r="L89" i="20"/>
  <c r="AN93" i="20"/>
  <c r="AM98" i="20"/>
  <c r="AK89" i="20"/>
  <c r="AJ94" i="20"/>
  <c r="K99" i="20"/>
  <c r="AG90" i="20"/>
  <c r="H95" i="20"/>
  <c r="G100" i="20"/>
  <c r="AB88" i="20"/>
  <c r="AF100" i="20"/>
  <c r="Q107" i="20"/>
  <c r="H112" i="20"/>
  <c r="AB116" i="20"/>
  <c r="S121" i="20"/>
  <c r="H105" i="20"/>
  <c r="AB93" i="20"/>
  <c r="S90" i="20"/>
  <c r="W102" i="20"/>
  <c r="AH107" i="20"/>
  <c r="AG112" i="20"/>
  <c r="H117" i="20"/>
  <c r="U96" i="20"/>
  <c r="Y116" i="20"/>
  <c r="V104" i="20"/>
  <c r="L88" i="20"/>
  <c r="AJ96" i="20"/>
  <c r="W103" i="20"/>
  <c r="P106" i="20"/>
  <c r="AD108" i="20"/>
  <c r="AB110" i="20"/>
  <c r="R112" i="20"/>
  <c r="H114" i="20"/>
  <c r="AI115" i="20"/>
  <c r="AG117" i="20"/>
  <c r="W119" i="20"/>
  <c r="M121" i="20"/>
  <c r="I108" i="20"/>
  <c r="G118" i="20"/>
  <c r="AA103" i="20"/>
  <c r="AL112" i="20"/>
  <c r="AA87" i="20"/>
  <c r="P92" i="20"/>
  <c r="W97" i="20"/>
  <c r="G102" i="20"/>
  <c r="AA104" i="20"/>
  <c r="Y106" i="20"/>
  <c r="O108" i="20"/>
  <c r="AP109" i="20"/>
  <c r="AF111" i="20"/>
  <c r="AD113" i="20"/>
  <c r="T115" i="20"/>
  <c r="J117" i="20"/>
  <c r="AK118" i="20"/>
  <c r="AA120" i="20"/>
  <c r="M104" i="20"/>
  <c r="R111" i="20"/>
  <c r="AP119" i="20"/>
  <c r="Q105" i="20"/>
  <c r="X86" i="20"/>
  <c r="M91" i="20"/>
  <c r="AH95" i="20"/>
  <c r="R100" i="20"/>
  <c r="AO103" i="20"/>
  <c r="AE105" i="20"/>
  <c r="U107" i="20"/>
  <c r="K109" i="20"/>
  <c r="I111" i="20"/>
  <c r="AJ112" i="20"/>
  <c r="Z114" i="20"/>
  <c r="P116" i="20"/>
  <c r="N118" i="20"/>
  <c r="AO119" i="20"/>
  <c r="AE121" i="20"/>
  <c r="AL88" i="20"/>
  <c r="AC104" i="20"/>
  <c r="X113" i="20"/>
  <c r="AN121" i="20"/>
  <c r="AL102" i="20"/>
  <c r="H110" i="20"/>
  <c r="Z100" i="20"/>
  <c r="X115" i="20"/>
  <c r="Q118" i="20"/>
  <c r="AM115" i="20"/>
  <c r="AP113" i="20"/>
  <c r="AP105" i="20"/>
  <c r="U117" i="20"/>
  <c r="M106" i="20"/>
  <c r="K93" i="20"/>
  <c r="N120" i="20"/>
  <c r="I110" i="20"/>
  <c r="T119" i="20"/>
  <c r="T103" i="20"/>
  <c r="J116" i="20"/>
  <c r="H100" i="20"/>
  <c r="Y121" i="20"/>
  <c r="AI118" i="20"/>
  <c r="Y109" i="20"/>
  <c r="J120" i="20"/>
  <c r="G107" i="20"/>
  <c r="V105" i="20"/>
  <c r="S112" i="20"/>
  <c r="X119" i="20"/>
  <c r="N107" i="20"/>
  <c r="AN92" i="20"/>
  <c r="R106" i="20"/>
  <c r="AN116" i="20"/>
  <c r="AG116" i="20"/>
  <c r="I113" i="20"/>
  <c r="I121" i="20"/>
  <c r="K108" i="20"/>
  <c r="AP121" i="20"/>
  <c r="K116" i="20"/>
  <c r="AC98" i="20"/>
  <c r="Q96" i="20"/>
  <c r="AN87" i="20"/>
  <c r="P94" i="20"/>
  <c r="AA111" i="20"/>
  <c r="AL119" i="20"/>
  <c r="AG92" i="20"/>
  <c r="W111" i="20"/>
  <c r="R120" i="20"/>
  <c r="AD105" i="20"/>
  <c r="O116" i="20"/>
  <c r="Q108" i="20"/>
  <c r="AK88" i="20"/>
  <c r="P108" i="20"/>
  <c r="K117" i="20"/>
  <c r="AG108" i="20"/>
  <c r="T114" i="20"/>
  <c r="W115" i="20"/>
  <c r="AG118" i="20"/>
  <c r="W88" i="20"/>
  <c r="AB95" i="20"/>
  <c r="AG102" i="20"/>
  <c r="K89" i="20"/>
  <c r="J94" i="20"/>
  <c r="AD98" i="20"/>
  <c r="G90" i="20"/>
  <c r="S94" i="20"/>
  <c r="R99" i="20"/>
  <c r="P90" i="20"/>
  <c r="O95" i="20"/>
  <c r="N100" i="20"/>
  <c r="M86" i="20"/>
  <c r="L91" i="20"/>
  <c r="AN95" i="20"/>
  <c r="W100" i="20"/>
  <c r="AF89" i="20"/>
  <c r="AN102" i="20"/>
  <c r="AG107" i="20"/>
  <c r="X112" i="20"/>
  <c r="W117" i="20"/>
  <c r="AI121" i="20"/>
  <c r="V107" i="20"/>
  <c r="AI98" i="20"/>
  <c r="W91" i="20"/>
  <c r="AL103" i="20"/>
  <c r="M108" i="20"/>
  <c r="L113" i="20"/>
  <c r="AN117" i="20"/>
  <c r="AK104" i="20"/>
  <c r="AK120" i="20"/>
  <c r="Z108" i="20"/>
  <c r="AD88" i="20"/>
  <c r="Q97" i="20"/>
  <c r="R104" i="20"/>
  <c r="X106" i="20"/>
  <c r="AL108" i="20"/>
  <c r="AJ110" i="20"/>
  <c r="Z112" i="20"/>
  <c r="P114" i="20"/>
  <c r="N116" i="20"/>
  <c r="AO117" i="20"/>
  <c r="AE119" i="20"/>
  <c r="U121" i="20"/>
  <c r="T109" i="20"/>
  <c r="J119" i="20"/>
  <c r="AL104" i="20"/>
  <c r="AG113" i="20"/>
  <c r="M88" i="20"/>
  <c r="AH92" i="20"/>
  <c r="AO97" i="20"/>
  <c r="AD102" i="20"/>
  <c r="AI104" i="20"/>
  <c r="AG106" i="20"/>
  <c r="W108" i="20"/>
  <c r="M110" i="20"/>
  <c r="AN111" i="20"/>
  <c r="AL113" i="20"/>
  <c r="AB115" i="20"/>
  <c r="R117" i="20"/>
  <c r="H119" i="20"/>
  <c r="AI120" i="20"/>
  <c r="P105" i="20"/>
  <c r="M112" i="20"/>
  <c r="H121" i="20"/>
  <c r="AB106" i="20"/>
  <c r="J87" i="20"/>
  <c r="AE91" i="20"/>
  <c r="T96" i="20"/>
  <c r="AO100" i="20"/>
  <c r="L104" i="20"/>
  <c r="AM105" i="20"/>
  <c r="AC107" i="20"/>
  <c r="S109" i="20"/>
  <c r="Q111" i="20"/>
  <c r="G113" i="20"/>
  <c r="AH114" i="20"/>
  <c r="X116" i="20"/>
  <c r="V118" i="20"/>
  <c r="L120" i="20"/>
  <c r="AM121" i="20"/>
  <c r="N91" i="20"/>
  <c r="AN105" i="20"/>
  <c r="AA114" i="20"/>
  <c r="AI103" i="20"/>
  <c r="K111" i="20"/>
  <c r="G104" i="20"/>
  <c r="S116" i="20"/>
  <c r="Y92" i="20"/>
  <c r="G120" i="20"/>
  <c r="AC117" i="20"/>
  <c r="AL117" i="20"/>
  <c r="AF107" i="20"/>
  <c r="P118" i="20"/>
  <c r="AD109" i="20"/>
  <c r="AF97" i="20"/>
  <c r="AO121" i="20"/>
  <c r="N86" i="20"/>
  <c r="H89" i="20"/>
  <c r="AJ111" i="20"/>
  <c r="O120" i="20"/>
  <c r="J105" i="20"/>
  <c r="AP116" i="20"/>
  <c r="R105" i="20"/>
  <c r="AJ103" i="20"/>
  <c r="AO99" i="20"/>
  <c r="AH104" i="20"/>
  <c r="H94" i="20"/>
  <c r="X94" i="20"/>
  <c r="AC110" i="20"/>
  <c r="AH117" i="20"/>
  <c r="K114" i="20"/>
  <c r="X97" i="20"/>
  <c r="AG111" i="20"/>
  <c r="AB120" i="20"/>
  <c r="O91" i="20"/>
  <c r="I118" i="20"/>
  <c r="L111" i="20"/>
  <c r="W112" i="20"/>
  <c r="AF118" i="20"/>
  <c r="J86" i="20"/>
  <c r="AH91" i="20"/>
  <c r="N92" i="20"/>
  <c r="AL97" i="20"/>
  <c r="V114" i="20"/>
  <c r="L96" i="20"/>
  <c r="V112" i="20"/>
  <c r="AG109" i="20"/>
  <c r="AL116" i="20"/>
  <c r="H113" i="20"/>
  <c r="J95" i="20"/>
  <c r="J109" i="20"/>
  <c r="AP117" i="20"/>
  <c r="I116" i="20"/>
  <c r="U93" i="20"/>
  <c r="Z106" i="20"/>
  <c r="AE113" i="20"/>
  <c r="AJ120" i="20"/>
  <c r="AJ117" i="20"/>
  <c r="AN107" i="20"/>
  <c r="AG121" i="20"/>
  <c r="AM102" i="20"/>
  <c r="M114" i="20"/>
  <c r="AH89" i="20"/>
  <c r="AM96" i="20"/>
  <c r="AA89" i="20"/>
  <c r="Z94" i="20"/>
  <c r="Y99" i="20"/>
  <c r="W90" i="20"/>
  <c r="V95" i="20"/>
  <c r="AH99" i="20"/>
  <c r="T86" i="20"/>
  <c r="K91" i="20"/>
  <c r="AE95" i="20"/>
  <c r="AD100" i="20"/>
  <c r="H87" i="20"/>
  <c r="AB91" i="20"/>
  <c r="S96" i="20"/>
  <c r="R101" i="20"/>
  <c r="AJ90" i="20"/>
  <c r="AC103" i="20"/>
  <c r="AB108" i="20"/>
  <c r="AN112" i="20"/>
  <c r="AM117" i="20"/>
  <c r="G110" i="20"/>
  <c r="AJ106" i="20"/>
  <c r="AF92" i="20"/>
  <c r="Q104" i="20"/>
  <c r="H109" i="20"/>
  <c r="AB113" i="20"/>
  <c r="S118" i="20"/>
  <c r="AA106" i="20"/>
  <c r="X110" i="20"/>
  <c r="AC91" i="20"/>
  <c r="AN97" i="20"/>
  <c r="Z104" i="20"/>
  <c r="AF106" i="20"/>
  <c r="I109" i="20"/>
  <c r="G111" i="20"/>
  <c r="AH112" i="20"/>
  <c r="X114" i="20"/>
  <c r="V116" i="20"/>
  <c r="L118" i="20"/>
  <c r="AM119" i="20"/>
  <c r="AC121" i="20"/>
  <c r="AB90" i="20"/>
  <c r="W110" i="20"/>
  <c r="M120" i="20"/>
  <c r="AO105" i="20"/>
  <c r="L114" i="20"/>
  <c r="AJ88" i="20"/>
  <c r="T93" i="20"/>
  <c r="AA98" i="20"/>
  <c r="K103" i="20"/>
  <c r="N105" i="20"/>
  <c r="AO106" i="20"/>
  <c r="AE108" i="20"/>
  <c r="U110" i="20"/>
  <c r="K112" i="20"/>
  <c r="I114" i="20"/>
  <c r="AJ115" i="20"/>
  <c r="Z117" i="20"/>
  <c r="P119" i="20"/>
  <c r="N121" i="20"/>
  <c r="S106" i="20"/>
  <c r="P113" i="20"/>
  <c r="AE107" i="20"/>
  <c r="AG87" i="20"/>
  <c r="Q92" i="20"/>
  <c r="AL96" i="20"/>
  <c r="AA101" i="20"/>
  <c r="T104" i="20"/>
  <c r="J106" i="20"/>
  <c r="AK107" i="20"/>
  <c r="AA109" i="20"/>
  <c r="Y111" i="20"/>
  <c r="O113" i="20"/>
  <c r="AP114" i="20"/>
  <c r="AF116" i="20"/>
  <c r="AD118" i="20"/>
  <c r="T120" i="20"/>
  <c r="AO92" i="20"/>
  <c r="AI106" i="20"/>
  <c r="AL115" i="20"/>
  <c r="U88" i="20"/>
  <c r="AD104" i="20"/>
  <c r="N112" i="20"/>
  <c r="AH105" i="20"/>
  <c r="N117" i="20"/>
  <c r="I97" i="20"/>
  <c r="AH121" i="20"/>
  <c r="S119" i="20"/>
  <c r="W120" i="20"/>
  <c r="V109" i="20"/>
  <c r="K119" i="20"/>
  <c r="J113" i="20"/>
  <c r="AE104" i="20"/>
  <c r="L90" i="20"/>
  <c r="P107" i="20"/>
  <c r="AC93" i="20"/>
  <c r="Z113" i="20"/>
  <c r="J121" i="20"/>
  <c r="AK106" i="20"/>
  <c r="AK117" i="20"/>
  <c r="O112" i="20"/>
  <c r="Z105" i="20"/>
  <c r="M90" i="20"/>
  <c r="AD90" i="20"/>
  <c r="AP94" i="20"/>
  <c r="S86" i="20"/>
  <c r="AM90" i="20"/>
  <c r="AL95" i="20"/>
  <c r="AC100" i="20"/>
  <c r="AJ86" i="20"/>
  <c r="AA91" i="20"/>
  <c r="Z96" i="20"/>
  <c r="I101" i="20"/>
  <c r="AI96" i="20"/>
  <c r="AH101" i="20"/>
  <c r="H104" i="20"/>
  <c r="AI113" i="20"/>
  <c r="AP108" i="20"/>
  <c r="AN94" i="20"/>
  <c r="X109" i="20"/>
  <c r="AD107" i="20"/>
  <c r="S111" i="20"/>
  <c r="Z98" i="20"/>
  <c r="O111" i="20"/>
  <c r="AF114" i="20"/>
  <c r="T118" i="20"/>
  <c r="AH111" i="20"/>
  <c r="AB114" i="20"/>
  <c r="M99" i="20"/>
  <c r="AM108" i="20"/>
  <c r="G116" i="20"/>
  <c r="G86" i="20"/>
  <c r="N88" i="20"/>
  <c r="AB104" i="20"/>
  <c r="H108" i="20"/>
  <c r="M115" i="20"/>
  <c r="X107" i="20"/>
  <c r="R87" i="20"/>
  <c r="V99" i="20"/>
  <c r="AA108" i="20"/>
  <c r="AG110" i="20"/>
  <c r="I91" i="20"/>
  <c r="AI86" i="20"/>
  <c r="AE87" i="20"/>
  <c r="AO101" i="20"/>
  <c r="M102" i="20"/>
  <c r="M119" i="20"/>
  <c r="AB105" i="20"/>
  <c r="Y108" i="20"/>
  <c r="AA107" i="20"/>
  <c r="M113" i="20"/>
  <c r="AH98" i="20"/>
  <c r="AF103" i="20"/>
  <c r="AK110" i="20"/>
  <c r="AF119" i="20"/>
  <c r="AH90" i="20"/>
  <c r="AE102" i="20"/>
  <c r="N110" i="20"/>
  <c r="I119" i="20"/>
  <c r="AP92" i="20"/>
  <c r="N109" i="20"/>
  <c r="AM91" i="20"/>
  <c r="AB111" i="20"/>
  <c r="AN115" i="20"/>
  <c r="AA119" i="20"/>
  <c r="AN91" i="20"/>
  <c r="L97" i="20"/>
  <c r="Q98" i="20"/>
  <c r="AI110" i="20"/>
  <c r="T88" i="20"/>
  <c r="AI107" i="20"/>
  <c r="AI87" i="20"/>
  <c r="AB107" i="20"/>
  <c r="AL121" i="20"/>
  <c r="L117" i="20"/>
  <c r="G105" i="20"/>
  <c r="Q119" i="20"/>
  <c r="O110" i="20"/>
  <c r="T111" i="20"/>
  <c r="X108" i="20"/>
  <c r="AG114" i="20"/>
  <c r="AF86" i="20"/>
  <c r="AO110" i="20"/>
  <c r="H99" i="20"/>
  <c r="X101" i="20"/>
  <c r="H103" i="20"/>
  <c r="R115" i="20"/>
  <c r="AK112" i="20"/>
  <c r="AO109" i="20"/>
  <c r="AC109" i="20"/>
  <c r="R109" i="20"/>
  <c r="AH106" i="20"/>
  <c r="G121" i="20"/>
  <c r="W118" i="20"/>
  <c r="U106" i="20"/>
  <c r="AK114" i="20"/>
  <c r="AE89" i="20"/>
  <c r="R95" i="20"/>
  <c r="G112" i="20"/>
  <c r="V86" i="20"/>
  <c r="L112" i="20"/>
  <c r="M117" i="20"/>
  <c r="T102" i="20"/>
  <c r="I117" i="20"/>
  <c r="Q100" i="20"/>
  <c r="AP86" i="20"/>
  <c r="J88" i="20"/>
  <c r="Y95" i="20"/>
  <c r="Q120" i="20"/>
  <c r="AE111" i="20"/>
  <c r="H111" i="20"/>
  <c r="AF94" i="20"/>
  <c r="Y110" i="20"/>
  <c r="O101" i="20"/>
  <c r="G94" i="20"/>
  <c r="R121" i="20"/>
  <c r="Y91" i="20"/>
  <c r="I93" i="20"/>
  <c r="S105" i="20"/>
  <c r="U120" i="20"/>
  <c r="V96" i="20"/>
  <c r="U113" i="20"/>
  <c r="Z90" i="20"/>
  <c r="AI112" i="20"/>
  <c r="AN110" i="20"/>
  <c r="V110" i="20"/>
  <c r="O107" i="20"/>
  <c r="AL94" i="20"/>
  <c r="V120" i="20"/>
  <c r="P96" i="20"/>
  <c r="U97" i="20"/>
  <c r="R110" i="20"/>
  <c r="K115" i="20"/>
  <c r="AG95" i="20"/>
  <c r="W89" i="20"/>
  <c r="AB96" i="20"/>
  <c r="AL114" i="20"/>
  <c r="S93" i="20"/>
  <c r="R103" i="20"/>
  <c r="AM113" i="20"/>
  <c r="AC114" i="20"/>
  <c r="V87" i="20"/>
  <c r="AI88" i="20"/>
  <c r="AC119" i="20"/>
  <c r="P97" i="20"/>
  <c r="T101" i="20"/>
  <c r="AJ118" i="20"/>
  <c r="S114" i="20"/>
  <c r="AN103" i="20"/>
  <c r="M118" i="20"/>
  <c r="AE94" i="20"/>
  <c r="AB98" i="20"/>
  <c r="AC115" i="20"/>
  <c r="AJ119" i="20"/>
  <c r="AM104" i="20"/>
  <c r="R116" i="20"/>
  <c r="M92" i="20"/>
  <c r="R93" i="20"/>
  <c r="G106" i="20"/>
  <c r="M105" i="20"/>
  <c r="Z120" i="20"/>
  <c r="AL105" i="20"/>
  <c r="AN119" i="20"/>
  <c r="L109" i="20"/>
  <c r="Q103" i="20"/>
  <c r="S117" i="20"/>
  <c r="O99" i="20"/>
  <c r="L119" i="20"/>
  <c r="AI116" i="20"/>
  <c r="W116" i="20"/>
  <c r="F116" i="20"/>
  <c r="F115" i="20"/>
  <c r="F106" i="20"/>
  <c r="F91" i="20"/>
  <c r="F118" i="20"/>
  <c r="F110" i="20"/>
  <c r="F94" i="20"/>
  <c r="F99" i="20"/>
  <c r="F100" i="20"/>
  <c r="F93" i="20"/>
  <c r="F112" i="20"/>
  <c r="F103" i="20"/>
  <c r="F87" i="20"/>
  <c r="F86" i="20"/>
  <c r="F107" i="20"/>
  <c r="F88" i="20"/>
  <c r="F92" i="20"/>
  <c r="C85" i="20"/>
  <c r="T16" i="20"/>
  <c r="S47" i="20"/>
  <c r="S58" i="20" s="1"/>
  <c r="O63" i="20"/>
  <c r="P57" i="20"/>
  <c r="P56" i="20" s="1"/>
  <c r="Q45" i="20"/>
  <c r="R44" i="20"/>
  <c r="R43" i="20"/>
  <c r="R45" i="20" s="1"/>
  <c r="P63" i="20"/>
  <c r="T13" i="20"/>
  <c r="S41" i="20"/>
  <c r="N85" i="20" l="1"/>
  <c r="N125" i="20" s="1"/>
  <c r="AF85" i="20"/>
  <c r="Q85" i="20"/>
  <c r="Q125" i="20" s="1"/>
  <c r="V85" i="20"/>
  <c r="V125" i="20" s="1"/>
  <c r="AN85" i="20"/>
  <c r="Y85" i="20"/>
  <c r="Y125" i="20" s="1"/>
  <c r="M85" i="20"/>
  <c r="M125" i="20" s="1"/>
  <c r="AD85" i="20"/>
  <c r="G85" i="20"/>
  <c r="G125" i="20" s="1"/>
  <c r="AG85" i="20"/>
  <c r="J85" i="20"/>
  <c r="J125" i="20" s="1"/>
  <c r="AJ85" i="20"/>
  <c r="AL85" i="20"/>
  <c r="W85" i="20"/>
  <c r="W125" i="20" s="1"/>
  <c r="Z85" i="20"/>
  <c r="Z125" i="20" s="1"/>
  <c r="AI85" i="20"/>
  <c r="AM85" i="20"/>
  <c r="P85" i="20"/>
  <c r="P125" i="20" s="1"/>
  <c r="AP85" i="20"/>
  <c r="AC85" i="20"/>
  <c r="AC125" i="20" s="1"/>
  <c r="K85" i="20"/>
  <c r="K125" i="20" s="1"/>
  <c r="R85" i="20"/>
  <c r="R125" i="20" s="1"/>
  <c r="T85" i="20"/>
  <c r="T125" i="20" s="1"/>
  <c r="I85" i="20"/>
  <c r="I125" i="20" s="1"/>
  <c r="AH85" i="20"/>
  <c r="AB85" i="20"/>
  <c r="AB125" i="20" s="1"/>
  <c r="AE85" i="20"/>
  <c r="H85" i="20"/>
  <c r="H125" i="20" s="1"/>
  <c r="AO85" i="20"/>
  <c r="U85" i="20"/>
  <c r="U125" i="20" s="1"/>
  <c r="AA85" i="20"/>
  <c r="AA125" i="20" s="1"/>
  <c r="O85" i="20"/>
  <c r="O125" i="20" s="1"/>
  <c r="X85" i="20"/>
  <c r="X125" i="20" s="1"/>
  <c r="S85" i="20"/>
  <c r="S125" i="20" s="1"/>
  <c r="L85" i="20"/>
  <c r="L125" i="20" s="1"/>
  <c r="AK85" i="20"/>
  <c r="F85" i="20"/>
  <c r="F125" i="20" s="1"/>
  <c r="U16" i="20"/>
  <c r="T47" i="20"/>
  <c r="T58" i="20" s="1"/>
  <c r="Q42" i="20"/>
  <c r="Q46" i="20" s="1"/>
  <c r="R42" i="20"/>
  <c r="R46" i="20" s="1"/>
  <c r="R48" i="20" s="1"/>
  <c r="S43" i="20"/>
  <c r="S44" i="20"/>
  <c r="U13" i="20"/>
  <c r="T41" i="20"/>
  <c r="G64" i="20"/>
  <c r="R126" i="20" l="1"/>
  <c r="R49" i="20" s="1"/>
  <c r="R50" i="20" s="1"/>
  <c r="R51" i="20" s="1"/>
  <c r="R129" i="20"/>
  <c r="Y126" i="20"/>
  <c r="Y49" i="20" s="1"/>
  <c r="Y129" i="20"/>
  <c r="L126" i="20"/>
  <c r="L49" i="20" s="1"/>
  <c r="L50" i="20" s="1"/>
  <c r="L51" i="20" s="1"/>
  <c r="L129" i="20"/>
  <c r="AA129" i="20"/>
  <c r="AA126" i="20"/>
  <c r="AA49" i="20" s="1"/>
  <c r="O129" i="20"/>
  <c r="O126" i="20"/>
  <c r="O49" i="20" s="1"/>
  <c r="O50" i="20" s="1"/>
  <c r="O51" i="20" s="1"/>
  <c r="O52" i="20" s="1"/>
  <c r="F126" i="20"/>
  <c r="F49" i="20" s="1"/>
  <c r="F59" i="20" s="1"/>
  <c r="F129" i="20"/>
  <c r="F130" i="20" s="1"/>
  <c r="E125" i="20"/>
  <c r="G126" i="20"/>
  <c r="G49" i="20" s="1"/>
  <c r="G50" i="20" s="1"/>
  <c r="G51" i="20" s="1"/>
  <c r="G129" i="20"/>
  <c r="X129" i="20"/>
  <c r="X126" i="20"/>
  <c r="X49" i="20" s="1"/>
  <c r="J129" i="20"/>
  <c r="J126" i="20"/>
  <c r="J49" i="20" s="1"/>
  <c r="J50" i="20" s="1"/>
  <c r="J51" i="20" s="1"/>
  <c r="I126" i="20"/>
  <c r="I49" i="20" s="1"/>
  <c r="I50" i="20" s="1"/>
  <c r="I51" i="20" s="1"/>
  <c r="I129" i="20"/>
  <c r="V129" i="20"/>
  <c r="V126" i="20"/>
  <c r="V49" i="20" s="1"/>
  <c r="P126" i="20"/>
  <c r="P49" i="20" s="1"/>
  <c r="P50" i="20" s="1"/>
  <c r="P51" i="20" s="1"/>
  <c r="P129" i="20"/>
  <c r="S129" i="20"/>
  <c r="S126" i="20"/>
  <c r="S49" i="20" s="1"/>
  <c r="H129" i="20"/>
  <c r="H126" i="20"/>
  <c r="H49" i="20" s="1"/>
  <c r="H50" i="20" s="1"/>
  <c r="H51" i="20" s="1"/>
  <c r="AB129" i="20"/>
  <c r="AB126" i="20"/>
  <c r="AB49" i="20" s="1"/>
  <c r="T126" i="20"/>
  <c r="T49" i="20" s="1"/>
  <c r="T129" i="20"/>
  <c r="W126" i="20"/>
  <c r="W49" i="20" s="1"/>
  <c r="W129" i="20"/>
  <c r="N126" i="20"/>
  <c r="N49" i="20" s="1"/>
  <c r="N50" i="20" s="1"/>
  <c r="N51" i="20" s="1"/>
  <c r="N129" i="20"/>
  <c r="Q126" i="20"/>
  <c r="Q49" i="20" s="1"/>
  <c r="Q129" i="20"/>
  <c r="M126" i="20"/>
  <c r="M49" i="20" s="1"/>
  <c r="M50" i="20" s="1"/>
  <c r="M51" i="20" s="1"/>
  <c r="M129" i="20"/>
  <c r="K129" i="20"/>
  <c r="K126" i="20"/>
  <c r="K49" i="20" s="1"/>
  <c r="K50" i="20" s="1"/>
  <c r="K51" i="20" s="1"/>
  <c r="AC126" i="20"/>
  <c r="AC49" i="20" s="1"/>
  <c r="AC129" i="20"/>
  <c r="Z129" i="20"/>
  <c r="Z126" i="20"/>
  <c r="Z49" i="20" s="1"/>
  <c r="U129" i="20"/>
  <c r="U126" i="20"/>
  <c r="U49" i="20" s="1"/>
  <c r="V16" i="20"/>
  <c r="U47" i="20"/>
  <c r="U58" i="20" s="1"/>
  <c r="Q57" i="20"/>
  <c r="Q56" i="20" s="1"/>
  <c r="Q48" i="20"/>
  <c r="R57" i="20"/>
  <c r="R56" i="20" s="1"/>
  <c r="S45" i="20"/>
  <c r="T44" i="20"/>
  <c r="T43" i="20"/>
  <c r="V13" i="20"/>
  <c r="U41" i="20"/>
  <c r="R63" i="20"/>
  <c r="G59" i="20" l="1"/>
  <c r="H59" i="20" s="1"/>
  <c r="I59" i="20" s="1"/>
  <c r="J59" i="20" s="1"/>
  <c r="K59" i="20" s="1"/>
  <c r="L59" i="20" s="1"/>
  <c r="M59" i="20" s="1"/>
  <c r="N59" i="20" s="1"/>
  <c r="O59" i="20" s="1"/>
  <c r="P59" i="20" s="1"/>
  <c r="Q59" i="20" s="1"/>
  <c r="R59" i="20" s="1"/>
  <c r="S59" i="20" s="1"/>
  <c r="T59" i="20" s="1"/>
  <c r="U59" i="20" s="1"/>
  <c r="V59" i="20" s="1"/>
  <c r="W59" i="20" s="1"/>
  <c r="X59" i="20" s="1"/>
  <c r="Y59" i="20" s="1"/>
  <c r="Z59" i="20" s="1"/>
  <c r="AA59" i="20" s="1"/>
  <c r="AB59" i="20" s="1"/>
  <c r="AC59" i="20" s="1"/>
  <c r="AD66" i="20" s="1"/>
  <c r="G130" i="20"/>
  <c r="H130" i="20" s="1"/>
  <c r="I130" i="20" s="1"/>
  <c r="J130" i="20" s="1"/>
  <c r="K130" i="20" s="1"/>
  <c r="L130" i="20" s="1"/>
  <c r="M130" i="20" s="1"/>
  <c r="N130" i="20" s="1"/>
  <c r="O130" i="20" s="1"/>
  <c r="P130" i="20" s="1"/>
  <c r="Q130" i="20" s="1"/>
  <c r="R130" i="20" s="1"/>
  <c r="S130" i="20" s="1"/>
  <c r="T130" i="20" s="1"/>
  <c r="U130" i="20" s="1"/>
  <c r="V130" i="20" s="1"/>
  <c r="W130" i="20" s="1"/>
  <c r="X130" i="20" s="1"/>
  <c r="Y130" i="20" s="1"/>
  <c r="Z130" i="20" s="1"/>
  <c r="AA130" i="20" s="1"/>
  <c r="AB130" i="20" s="1"/>
  <c r="AC130" i="20" s="1"/>
  <c r="O67" i="20"/>
  <c r="N67" i="20"/>
  <c r="N52" i="20"/>
  <c r="I52" i="20"/>
  <c r="I67" i="20"/>
  <c r="G67" i="20"/>
  <c r="G68" i="20" s="1"/>
  <c r="G52" i="20"/>
  <c r="P67" i="20"/>
  <c r="P52" i="20"/>
  <c r="J52" i="20"/>
  <c r="J67" i="20"/>
  <c r="H67" i="20"/>
  <c r="H68" i="20" s="1"/>
  <c r="H52" i="20"/>
  <c r="M67" i="20"/>
  <c r="M52" i="20"/>
  <c r="K52" i="20"/>
  <c r="K67" i="20"/>
  <c r="E49" i="20"/>
  <c r="F50" i="20"/>
  <c r="F51" i="20" s="1"/>
  <c r="L52" i="20"/>
  <c r="L67" i="20"/>
  <c r="W16" i="20"/>
  <c r="V47" i="20"/>
  <c r="V58" i="20" s="1"/>
  <c r="S42" i="20"/>
  <c r="S46" i="20" s="1"/>
  <c r="Q63" i="20"/>
  <c r="Q50" i="20"/>
  <c r="T45" i="20"/>
  <c r="T42" i="20" s="1"/>
  <c r="T46" i="20" s="1"/>
  <c r="U44" i="20"/>
  <c r="U43" i="20"/>
  <c r="U45" i="20" s="1"/>
  <c r="W13" i="20"/>
  <c r="V41" i="20"/>
  <c r="R67" i="20"/>
  <c r="R52" i="20"/>
  <c r="H64" i="20"/>
  <c r="F52" i="20" l="1"/>
  <c r="F67" i="20"/>
  <c r="F68" i="20" s="1"/>
  <c r="F55" i="20"/>
  <c r="F60" i="20" s="1"/>
  <c r="X16" i="20"/>
  <c r="W47" i="20"/>
  <c r="W58" i="20" s="1"/>
  <c r="Q51" i="20"/>
  <c r="T57" i="20"/>
  <c r="T56" i="20" s="1"/>
  <c r="T48" i="20"/>
  <c r="T63" i="20" s="1"/>
  <c r="V44" i="20"/>
  <c r="V43" i="20"/>
  <c r="V45" i="20" s="1"/>
  <c r="U42" i="20"/>
  <c r="U46" i="20" s="1"/>
  <c r="U48" i="20" s="1"/>
  <c r="S57" i="20"/>
  <c r="S56" i="20" s="1"/>
  <c r="S48" i="20"/>
  <c r="X13" i="20"/>
  <c r="W41" i="20"/>
  <c r="F69" i="20" l="1"/>
  <c r="G55" i="20"/>
  <c r="G60" i="20" s="1"/>
  <c r="Y16" i="20"/>
  <c r="X47" i="20"/>
  <c r="X58" i="20" s="1"/>
  <c r="Q67" i="20"/>
  <c r="I64" i="20"/>
  <c r="I68" i="20" s="1"/>
  <c r="Q52" i="20"/>
  <c r="T50" i="20"/>
  <c r="T51" i="20" s="1"/>
  <c r="T67" i="20" s="1"/>
  <c r="W43" i="20"/>
  <c r="W45" i="20" s="1"/>
  <c r="W44" i="20"/>
  <c r="U57" i="20"/>
  <c r="U56" i="20" s="1"/>
  <c r="S63" i="20"/>
  <c r="S50" i="20"/>
  <c r="V42" i="20"/>
  <c r="V46" i="20" s="1"/>
  <c r="V48" i="20" s="1"/>
  <c r="U50" i="20"/>
  <c r="U51" i="20" s="1"/>
  <c r="U63" i="20"/>
  <c r="Y13" i="20"/>
  <c r="X41" i="20"/>
  <c r="G69" i="20" l="1"/>
  <c r="H69" i="20" s="1"/>
  <c r="I69" i="20" s="1"/>
  <c r="H55" i="20"/>
  <c r="H60" i="20" s="1"/>
  <c r="Z16" i="20"/>
  <c r="Y47" i="20"/>
  <c r="Y58" i="20" s="1"/>
  <c r="T52" i="20"/>
  <c r="S51" i="20"/>
  <c r="S67" i="20" s="1"/>
  <c r="V57" i="20"/>
  <c r="V56" i="20" s="1"/>
  <c r="X43" i="20"/>
  <c r="X44" i="20"/>
  <c r="W42" i="20"/>
  <c r="W46" i="20" s="1"/>
  <c r="W57" i="20" s="1"/>
  <c r="W56" i="20" s="1"/>
  <c r="U52" i="20"/>
  <c r="U67" i="20"/>
  <c r="Z13" i="20"/>
  <c r="Y41" i="20"/>
  <c r="V50" i="20"/>
  <c r="V51" i="20" s="1"/>
  <c r="V63" i="20"/>
  <c r="J64" i="20"/>
  <c r="J68" i="20" s="1"/>
  <c r="J69" i="20" l="1"/>
  <c r="W48" i="20"/>
  <c r="W63" i="20" s="1"/>
  <c r="I55" i="20"/>
  <c r="I60" i="20" s="1"/>
  <c r="S52" i="20"/>
  <c r="AA16" i="20"/>
  <c r="Z47" i="20"/>
  <c r="Z58" i="20" s="1"/>
  <c r="X45" i="20"/>
  <c r="Y43" i="20"/>
  <c r="Y44" i="20"/>
  <c r="AA13" i="20"/>
  <c r="Z41" i="20"/>
  <c r="V67" i="20"/>
  <c r="V52" i="20"/>
  <c r="J55" i="20"/>
  <c r="J60" i="20" s="1"/>
  <c r="W50" i="20" l="1"/>
  <c r="W51" i="20" s="1"/>
  <c r="W52" i="20" s="1"/>
  <c r="AB16" i="20"/>
  <c r="AA47" i="20"/>
  <c r="AA58" i="20" s="1"/>
  <c r="Z43" i="20"/>
  <c r="Z44" i="20"/>
  <c r="Y45" i="20"/>
  <c r="X42" i="20"/>
  <c r="X46" i="20" s="1"/>
  <c r="W67" i="20"/>
  <c r="AB13" i="20"/>
  <c r="AA41" i="20"/>
  <c r="K64" i="20"/>
  <c r="K68" i="20" s="1"/>
  <c r="K69" i="20" l="1"/>
  <c r="AC16" i="20"/>
  <c r="AB47" i="20"/>
  <c r="AB58" i="20" s="1"/>
  <c r="Z45" i="20"/>
  <c r="X57" i="20"/>
  <c r="X56" i="20" s="1"/>
  <c r="X48" i="20"/>
  <c r="Y42" i="20"/>
  <c r="Y46" i="20" s="1"/>
  <c r="AA44" i="20"/>
  <c r="AA43" i="20"/>
  <c r="K55" i="20"/>
  <c r="K60" i="20" s="1"/>
  <c r="AC13" i="20"/>
  <c r="AB41" i="20"/>
  <c r="AD16" i="20" l="1"/>
  <c r="AD47" i="20" s="1"/>
  <c r="AC47" i="20"/>
  <c r="AC58" i="20" s="1"/>
  <c r="X50" i="20"/>
  <c r="X51" i="20" s="1"/>
  <c r="X63" i="20"/>
  <c r="AA45" i="20"/>
  <c r="AA42" i="20" s="1"/>
  <c r="AA46" i="20" s="1"/>
  <c r="AA57" i="20" s="1"/>
  <c r="AA56" i="20" s="1"/>
  <c r="Y57" i="20"/>
  <c r="Y56" i="20" s="1"/>
  <c r="Y48" i="20"/>
  <c r="Z42" i="20"/>
  <c r="Z46" i="20" s="1"/>
  <c r="AB44" i="20"/>
  <c r="AB43" i="20"/>
  <c r="AD13" i="20"/>
  <c r="AD41" i="20" s="1"/>
  <c r="AC41" i="20"/>
  <c r="L64" i="20"/>
  <c r="L68" i="20" s="1"/>
  <c r="AD58" i="20" l="1"/>
  <c r="L69" i="20"/>
  <c r="AA48" i="20"/>
  <c r="AA50" i="20" s="1"/>
  <c r="AA51" i="20" s="1"/>
  <c r="E47" i="20"/>
  <c r="Z48" i="20"/>
  <c r="Z57" i="20"/>
  <c r="Z56" i="20" s="1"/>
  <c r="AC44" i="20"/>
  <c r="AC43" i="20"/>
  <c r="Y63" i="20"/>
  <c r="Y50" i="20"/>
  <c r="Y51" i="20" s="1"/>
  <c r="AD44" i="20"/>
  <c r="AD43" i="20"/>
  <c r="AD45" i="20" s="1"/>
  <c r="X67" i="20"/>
  <c r="X52" i="20"/>
  <c r="AB45" i="20"/>
  <c r="L55" i="20"/>
  <c r="L60" i="20" s="1"/>
  <c r="E41" i="20"/>
  <c r="AA63" i="20" l="1"/>
  <c r="E44" i="20"/>
  <c r="M64" i="20"/>
  <c r="M68" i="20" s="1"/>
  <c r="AD42" i="20"/>
  <c r="E43" i="20"/>
  <c r="AC45" i="20"/>
  <c r="AC42" i="20" s="1"/>
  <c r="AC46" i="20" s="1"/>
  <c r="AC57" i="20" s="1"/>
  <c r="AC56" i="20" s="1"/>
  <c r="AC55" i="20" s="1"/>
  <c r="AC60" i="20" s="1"/>
  <c r="Y67" i="20"/>
  <c r="Y52" i="20"/>
  <c r="AB42" i="20"/>
  <c r="AB46" i="20" s="1"/>
  <c r="Z63" i="20"/>
  <c r="Z50" i="20"/>
  <c r="Z51" i="20" s="1"/>
  <c r="AA67" i="20"/>
  <c r="AA52" i="20"/>
  <c r="AD46" i="20"/>
  <c r="AD57" i="20" l="1"/>
  <c r="AD56" i="20" s="1"/>
  <c r="AD48" i="20"/>
  <c r="M69" i="20"/>
  <c r="AC48" i="20"/>
  <c r="AC63" i="20" s="1"/>
  <c r="E46" i="20"/>
  <c r="M55" i="20"/>
  <c r="M60" i="20" s="1"/>
  <c r="AB57" i="20"/>
  <c r="AB56" i="20" s="1"/>
  <c r="AB48" i="20"/>
  <c r="E42" i="20"/>
  <c r="Z67" i="20"/>
  <c r="Z52" i="20"/>
  <c r="E45" i="20"/>
  <c r="AC50" i="20"/>
  <c r="AC51" i="20" s="1"/>
  <c r="AD63" i="20" l="1"/>
  <c r="AD50" i="20"/>
  <c r="AD51" i="20" s="1"/>
  <c r="AD64" i="20"/>
  <c r="AE64" i="20"/>
  <c r="AE68" i="20" s="1"/>
  <c r="E48" i="20"/>
  <c r="D74" i="20" s="1"/>
  <c r="AB63" i="20"/>
  <c r="E63" i="20" s="1"/>
  <c r="AB50" i="20"/>
  <c r="AB51" i="20" s="1"/>
  <c r="AC52" i="20"/>
  <c r="AC67" i="20"/>
  <c r="N55" i="20"/>
  <c r="N60" i="20" s="1"/>
  <c r="AD52" i="20" l="1"/>
  <c r="AD67" i="20"/>
  <c r="AD68" i="20" s="1"/>
  <c r="E51" i="20"/>
  <c r="E50" i="20"/>
  <c r="AB52" i="20"/>
  <c r="AB67" i="20"/>
  <c r="N64" i="20"/>
  <c r="N68" i="20" s="1"/>
  <c r="N69" i="20" l="1"/>
  <c r="E52" i="20"/>
  <c r="D75" i="20" s="1"/>
  <c r="E67" i="20"/>
  <c r="O55" i="20"/>
  <c r="O60" i="20" s="1"/>
  <c r="O64" i="20" l="1"/>
  <c r="O68" i="20" l="1"/>
  <c r="O69" i="20" s="1"/>
  <c r="P64" i="20"/>
  <c r="P55" i="20"/>
  <c r="P60" i="20" s="1"/>
  <c r="P68" i="20" l="1"/>
  <c r="P69" i="20" s="1"/>
  <c r="Q64" i="20"/>
  <c r="Q55" i="20"/>
  <c r="Q60" i="20" s="1"/>
  <c r="Q68" i="20" l="1"/>
  <c r="Q69" i="20" s="1"/>
  <c r="R64" i="20"/>
  <c r="R55" i="20"/>
  <c r="R60" i="20" s="1"/>
  <c r="R68" i="20" l="1"/>
  <c r="R69" i="20" s="1"/>
  <c r="S64" i="20"/>
  <c r="S68" i="20" l="1"/>
  <c r="S69" i="20" s="1"/>
  <c r="S55" i="20"/>
  <c r="S60" i="20" s="1"/>
  <c r="T64" i="20" l="1"/>
  <c r="T55" i="20"/>
  <c r="T60" i="20" s="1"/>
  <c r="T68" i="20" l="1"/>
  <c r="T69" i="20" s="1"/>
  <c r="U64" i="20"/>
  <c r="U68" i="20" l="1"/>
  <c r="U69" i="20" s="1"/>
  <c r="U55" i="20"/>
  <c r="U60" i="20" s="1"/>
  <c r="V64" i="20" l="1"/>
  <c r="V68" i="20" l="1"/>
  <c r="V69" i="20" s="1"/>
  <c r="V55" i="20"/>
  <c r="V60" i="20" s="1"/>
  <c r="W64" i="20" l="1"/>
  <c r="W55" i="20"/>
  <c r="W60" i="20" s="1"/>
  <c r="W68" i="20" l="1"/>
  <c r="W69" i="20" s="1"/>
  <c r="X64" i="20"/>
  <c r="X68" i="20" s="1"/>
  <c r="X55" i="20" l="1"/>
  <c r="X60" i="20" s="1"/>
  <c r="X69" i="20" l="1"/>
  <c r="Y64" i="20"/>
  <c r="Y68" i="20" s="1"/>
  <c r="Y55" i="20" l="1"/>
  <c r="Y60" i="20" s="1"/>
  <c r="Y69" i="20" l="1"/>
  <c r="Z64" i="20"/>
  <c r="Z68" i="20" s="1"/>
  <c r="Z55" i="20"/>
  <c r="Z60" i="20" s="1"/>
  <c r="AA64" i="20" l="1"/>
  <c r="AA68" i="20" s="1"/>
  <c r="AA55" i="20"/>
  <c r="AA60" i="20" s="1"/>
  <c r="Z69" i="20" l="1"/>
  <c r="AA69" i="20" s="1"/>
  <c r="AB55" i="20"/>
  <c r="AB60" i="20" s="1"/>
  <c r="AB64" i="20" l="1"/>
  <c r="AB68" i="20" s="1"/>
  <c r="AC64" i="20" l="1"/>
  <c r="AC68" i="20" s="1"/>
  <c r="AB69" i="20" l="1"/>
  <c r="AC69" i="20" s="1"/>
  <c r="E64" i="20" l="1"/>
  <c r="D73" i="20"/>
  <c r="A2" i="20" s="1"/>
  <c r="E68" i="20"/>
  <c r="D72" i="20"/>
  <c r="E65" i="20"/>
  <c r="AD55" i="20"/>
  <c r="AD60" i="20" s="1"/>
  <c r="AD69" i="20" l="1"/>
  <c r="AE69" i="20" s="1"/>
  <c r="AF69" i="20" s="1"/>
  <c r="AG69" i="20" s="1"/>
  <c r="AH69" i="20" s="1"/>
  <c r="AI69" i="20" s="1"/>
  <c r="AJ69" i="20" s="1"/>
  <c r="AK69" i="20" s="1"/>
  <c r="AL69" i="20" s="1"/>
  <c r="AM69" i="20" s="1"/>
  <c r="AN69" i="20" s="1"/>
  <c r="AO69" i="20" s="1"/>
  <c r="AP69" i="20" s="1"/>
  <c r="AE55" i="20" l="1"/>
  <c r="AE60" i="20" s="1"/>
  <c r="D76" i="20"/>
  <c r="AF55" i="20" l="1"/>
  <c r="AF60" i="20" s="1"/>
  <c r="AG55" i="20" l="1"/>
  <c r="AG60" i="20" s="1"/>
  <c r="AH55" i="20" l="1"/>
  <c r="AH60" i="20" s="1"/>
  <c r="AI55" i="20" l="1"/>
  <c r="AI60" i="20" s="1"/>
  <c r="AJ55" i="20" l="1"/>
  <c r="AJ60" i="20" s="1"/>
  <c r="AK55" i="20" l="1"/>
  <c r="AK60" i="20" s="1"/>
  <c r="AL55" i="20" l="1"/>
  <c r="AL60" i="20" s="1"/>
  <c r="AM55" i="20" l="1"/>
  <c r="AM60" i="20" s="1"/>
  <c r="AN55" i="20" l="1"/>
  <c r="AN60" i="20" s="1"/>
  <c r="AO55" i="20" l="1"/>
  <c r="AO60" i="20" s="1"/>
  <c r="AP55" i="20"/>
  <c r="AP60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tc={84A25BED-674C-41AE-B17A-702CBB966067}</author>
  </authors>
  <commentList>
    <comment ref="D3" authorId="0" shapeId="0" xr:uid="{84A25BED-674C-41AE-B17A-702CBB966067}">
      <text>
        <t>[Threaded comment]
Your version of Excel allows you to read this threaded comment; however, any edits to it will get removed if the file is opened in a newer version of Excel. Learn more: https://go.microsoft.com/fwlink/?linkid=870924
Comment:
    @Barone, Andre , @Santos, Angelica  e @Ferreira, Marina custos unitários que podemos utilizar como referência para as nossas análises.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<sst xmlns="http://schemas.openxmlformats.org/spreadsheetml/2006/main" count="411" uniqueCount="296">
  <si>
    <t>ATIVOS</t>
  </si>
  <si>
    <t>ATIVO - PRODUTOR DE LODO</t>
  </si>
  <si>
    <t>LOCALIZAÇÃO PLUS CODE</t>
  </si>
  <si>
    <t>PRODUÇÃO DE LODO ANUAL (kTon/ano)</t>
  </si>
  <si>
    <t>%</t>
  </si>
  <si>
    <t>% Acum</t>
  </si>
  <si>
    <t>Distância Aterro (km)</t>
  </si>
  <si>
    <t>ETE Atuba Sul</t>
  </si>
  <si>
    <t>GRH7+2F Cajuru, Curitiba - PR</t>
  </si>
  <si>
    <t>ETE Belém - CSBioenergia*</t>
  </si>
  <si>
    <t>FQPQ+G2 Boqueirão, Curitiba - PR</t>
  </si>
  <si>
    <t>ETE CIC Xisto</t>
  </si>
  <si>
    <t>CMF5+GJ Tatuquara, Curitiba - PR</t>
  </si>
  <si>
    <t>ETE Padilha Sul</t>
  </si>
  <si>
    <t>CQP3+45 Ganchinho, Curitiba - PR</t>
  </si>
  <si>
    <t>ETE Santa Quitéria</t>
  </si>
  <si>
    <t>GMPH+RP Campo Comprido, Curitiba - PR</t>
  </si>
  <si>
    <t>ETE Cambui - (I)</t>
  </si>
  <si>
    <t>GF65+GH Butiatuva, Campo Largo - PR</t>
  </si>
  <si>
    <t>ETE Cachoeira - (I)</t>
  </si>
  <si>
    <t>CJ22+7X Iguaçu, Araucária - PR</t>
  </si>
  <si>
    <t>ETE Martinópolis - (IV)</t>
  </si>
  <si>
    <t>FVMR+GX São José dos Pinhais, PR</t>
  </si>
  <si>
    <t>ETE Fazenda Rio Grande</t>
  </si>
  <si>
    <t>9M57+FP Iguaçu, Fazenda Rio Grande - PR</t>
  </si>
  <si>
    <t>ETE São Jorge</t>
  </si>
  <si>
    <t>MP29+W6 Bonfim, Alm. Tamandaré - PR</t>
  </si>
  <si>
    <t>ETE Lapa - (Rodovia Xisto)(Xisto)</t>
  </si>
  <si>
    <t>67XH+C5 Lapa, PR</t>
  </si>
  <si>
    <t>ETE Nova Itaqui</t>
  </si>
  <si>
    <t>GC46+6M Jardim Itaqui, Campo Largo - PR</t>
  </si>
  <si>
    <t xml:space="preserve">ETE  Estação Nova </t>
  </si>
  <si>
    <t>-</t>
  </si>
  <si>
    <t>ETE Contenda</t>
  </si>
  <si>
    <t>8FP9+X3 Araucária, Paraná</t>
  </si>
  <si>
    <t>ETE Engenho - (1)</t>
  </si>
  <si>
    <t>PW4W+VP Campina Grande do Sul, Paraná</t>
  </si>
  <si>
    <t>ETE Tapera</t>
  </si>
  <si>
    <t>QVMW+WJ Bocaiúva do Sul, Paraná</t>
  </si>
  <si>
    <t>ETE Buqueirinho</t>
  </si>
  <si>
    <t>ETE  Rio dos Patos</t>
  </si>
  <si>
    <t>7M3F+WC Mandirituba, Paraná</t>
  </si>
  <si>
    <t>ETE Passaúna</t>
  </si>
  <si>
    <t>CHG6+45 Araucária, Paraná</t>
  </si>
  <si>
    <t>ETE Colombo Sede - (I)</t>
  </si>
  <si>
    <t>PQ44+P4 Boicininga, Colombo - PR</t>
  </si>
  <si>
    <t>ETE Agudos do Sul</t>
  </si>
  <si>
    <t>2MF7+6P Agudos do Sul, Paraná</t>
  </si>
  <si>
    <t>ETE Campo do Tenente - (Campo do Tenente compacta)</t>
  </si>
  <si>
    <t>28J6+RQ Campo do Ten., Paraná</t>
  </si>
  <si>
    <t>ETE Quitandinha</t>
  </si>
  <si>
    <t>4FPW+F2 Moreiras, Quitandinha - PR</t>
  </si>
  <si>
    <t>ETE Balsa Nova - (I)</t>
  </si>
  <si>
    <t>C978+G3 Centro, Balsa Nova - PR</t>
  </si>
  <si>
    <t>ETE Netuno</t>
  </si>
  <si>
    <t>9RMP+G2 São Marcos, São José dos Pinhais - PR</t>
  </si>
  <si>
    <t>ETE Vila Eliane - (I)</t>
  </si>
  <si>
    <t>Total</t>
  </si>
  <si>
    <t>ATIVO - RECIPIENTE DE LODO</t>
  </si>
  <si>
    <t>LOCALIZAÇÃO</t>
  </si>
  <si>
    <t>DEMANDA DE LODO ANUAL (kTon/ano)</t>
  </si>
  <si>
    <t>Cetric</t>
  </si>
  <si>
    <t>MTX</t>
  </si>
  <si>
    <t>Ambyensis (Coprocessamento)</t>
  </si>
  <si>
    <t>COTAÇÕES</t>
  </si>
  <si>
    <t>Fábrica / Destino</t>
  </si>
  <si>
    <t>Resíduo</t>
  </si>
  <si>
    <t>Volume (Ton/mês)</t>
  </si>
  <si>
    <t>Preço bruto a ser pago (R$/Ton)</t>
  </si>
  <si>
    <t>ISS (%)</t>
  </si>
  <si>
    <t>PIS / COFINS (%)</t>
  </si>
  <si>
    <t>Frete</t>
  </si>
  <si>
    <t>Valor do Frete (R$/Ton)</t>
  </si>
  <si>
    <t>Tipo de Veículo</t>
  </si>
  <si>
    <t>RBR - Votorantim</t>
  </si>
  <si>
    <t>Lodo - umidade &lt;20%</t>
  </si>
  <si>
    <t>CIF (Cliente)</t>
  </si>
  <si>
    <t>N/A</t>
  </si>
  <si>
    <t>Caminhão com caçamba basculante</t>
  </si>
  <si>
    <t>Lodo - umidade &gt;20% e &lt;45%</t>
  </si>
  <si>
    <t>Lodo - umidade &gt;45% até 70% (via blendeiro)</t>
  </si>
  <si>
    <t>Areia - umidade &lt;20%</t>
  </si>
  <si>
    <t xml:space="preserve">Total </t>
  </si>
  <si>
    <t>Total sem Impostos</t>
  </si>
  <si>
    <t>Rio Bonito - Itambé</t>
  </si>
  <si>
    <t>lodo pastoso (centrífuga)</t>
  </si>
  <si>
    <t>lodo anaeróbio seco (leito de secagem)</t>
  </si>
  <si>
    <t>lodo pastoso (prensa desaguadora)</t>
  </si>
  <si>
    <t>areia de desarenador</t>
  </si>
  <si>
    <t>lodo anaeróbio pastoso (centrífuga)</t>
  </si>
  <si>
    <t>lodo aeróbio pastoso (centrífuga)</t>
  </si>
  <si>
    <t>lodo anaeróbio super seco (centrifuga + secagem termica)</t>
  </si>
  <si>
    <t>lodo anaeróbio seco caleado</t>
  </si>
  <si>
    <t xml:space="preserve"> </t>
  </si>
  <si>
    <t>Índice - Planilhas</t>
  </si>
  <si>
    <t>Planilha</t>
  </si>
  <si>
    <t>Conteúdo</t>
  </si>
  <si>
    <t>Anexos a preencher &gt;&gt;</t>
  </si>
  <si>
    <t>Matriz de Risco</t>
  </si>
  <si>
    <t>Modelo Financeiro</t>
  </si>
  <si>
    <t>Código células</t>
  </si>
  <si>
    <t>Significado</t>
  </si>
  <si>
    <t>Input</t>
  </si>
  <si>
    <t>Célula de input (valor preenchido manualmente)</t>
  </si>
  <si>
    <t>Outros</t>
  </si>
  <si>
    <t>Cálculos e valores já definidos</t>
  </si>
  <si>
    <t>7 meses a 1 ano</t>
  </si>
  <si>
    <t>ID</t>
  </si>
  <si>
    <t>Categoria</t>
  </si>
  <si>
    <t>Descrição do Risco</t>
  </si>
  <si>
    <t>Probabilidade (1-3)</t>
  </si>
  <si>
    <t>Impacto (1-3)</t>
  </si>
  <si>
    <t>Valor do Risco (P x I)</t>
  </si>
  <si>
    <t>Classificação do Risco</t>
  </si>
  <si>
    <t>Operacional</t>
  </si>
  <si>
    <t>Descrição</t>
  </si>
  <si>
    <t>1-Baixo</t>
  </si>
  <si>
    <t>2-Médio</t>
  </si>
  <si>
    <t>Ambiental</t>
  </si>
  <si>
    <t>Financeiro</t>
  </si>
  <si>
    <t>Temática 1: Gestão de Resíduos</t>
  </si>
  <si>
    <t>Temática 2: Blendagem de resíduos para coprocessamento</t>
  </si>
  <si>
    <t>Temática 3: Coprocessamento de resíduos do setor de saneamento</t>
  </si>
  <si>
    <t>Acima de 1 ano</t>
  </si>
  <si>
    <t>Até 6 meses</t>
  </si>
  <si>
    <t>Ruim</t>
  </si>
  <si>
    <t xml:space="preserve">Bom </t>
  </si>
  <si>
    <t>Ótimo</t>
  </si>
  <si>
    <t>Sim</t>
  </si>
  <si>
    <t>Não</t>
  </si>
  <si>
    <t>3-Alto</t>
  </si>
  <si>
    <t>Premissas</t>
  </si>
  <si>
    <t>und</t>
  </si>
  <si>
    <t>Premissas Gerais</t>
  </si>
  <si>
    <t>Premissas do Negócio</t>
  </si>
  <si>
    <t>kR$/ano</t>
  </si>
  <si>
    <t>kR$</t>
  </si>
  <si>
    <t>Outras Premissas</t>
  </si>
  <si>
    <t>Premissas Financeiras:</t>
  </si>
  <si>
    <t>dias</t>
  </si>
  <si>
    <t>anos</t>
  </si>
  <si>
    <t>ISS</t>
  </si>
  <si>
    <t>ICMS</t>
  </si>
  <si>
    <t>PIS/Cofins (Não Cumulativo)</t>
  </si>
  <si>
    <t>IRPJ+CSLL Lucro Real</t>
  </si>
  <si>
    <t>WACC</t>
  </si>
  <si>
    <t>JV</t>
  </si>
  <si>
    <t>DRE</t>
  </si>
  <si>
    <t>(+) Receita Bruta</t>
  </si>
  <si>
    <t>(-) Deduções</t>
  </si>
  <si>
    <t>(-) ICMS</t>
  </si>
  <si>
    <t>(-) ISS</t>
  </si>
  <si>
    <t>(-) PIS / COFINS</t>
  </si>
  <si>
    <t>(=) Receita Líquida</t>
  </si>
  <si>
    <t>(-) C&amp;D (ex D&amp;A)</t>
  </si>
  <si>
    <t>(=) EBITDA</t>
  </si>
  <si>
    <t>(-) Depreciação &amp; Amortização</t>
  </si>
  <si>
    <t>(=) EBIT</t>
  </si>
  <si>
    <t>(-) IRPJ/CSLL</t>
  </si>
  <si>
    <t>(=) Lucro Líquido</t>
  </si>
  <si>
    <t>BP (simplificado)</t>
  </si>
  <si>
    <t>Ativo</t>
  </si>
  <si>
    <t>Capital de Giro</t>
  </si>
  <si>
    <t>(+) Contas a Receber</t>
  </si>
  <si>
    <t>(-) Contas a Pagar</t>
  </si>
  <si>
    <t>Imobilizado e Intangível</t>
  </si>
  <si>
    <t>Passivo + PL</t>
  </si>
  <si>
    <t>DFC</t>
  </si>
  <si>
    <t>(+/-) NIG</t>
  </si>
  <si>
    <t>(=) FCFF</t>
  </si>
  <si>
    <t>FCFF Acumulado</t>
  </si>
  <si>
    <t>Indicadores</t>
  </si>
  <si>
    <t>VPL</t>
  </si>
  <si>
    <t>TIR</t>
  </si>
  <si>
    <t>% a.a.</t>
  </si>
  <si>
    <t>Mg. EBITDA</t>
  </si>
  <si>
    <t>Mg. Líquida</t>
  </si>
  <si>
    <t>Exp. Máx. Cx</t>
  </si>
  <si>
    <t>Auxiliar</t>
  </si>
  <si>
    <t>Ano</t>
  </si>
  <si>
    <t>Vida Útil</t>
  </si>
  <si>
    <t>Capex</t>
  </si>
  <si>
    <t>Depreciação</t>
  </si>
  <si>
    <t>Cálculo Imobilizado</t>
  </si>
  <si>
    <t>Adições</t>
  </si>
  <si>
    <t>Reduções</t>
  </si>
  <si>
    <t>Imobilizado EoP</t>
  </si>
  <si>
    <t>CGCIT</t>
  </si>
  <si>
    <t>SISTEMA DE CUSTOS REFERENCIAIS DE OBRAS - SICRO</t>
  </si>
  <si>
    <t>DNIT</t>
  </si>
  <si>
    <t>Paraná - Outubro/2024</t>
  </si>
  <si>
    <t>Código</t>
  </si>
  <si>
    <t>Descrição do Serviço</t>
  </si>
  <si>
    <t>Unidade</t>
  </si>
  <si>
    <t>Custo Unitário (R$)</t>
  </si>
  <si>
    <t>5915466</t>
  </si>
  <si>
    <t>Transporte de água com caminhão tanque de 10.000 l - rodovia em leito natural</t>
  </si>
  <si>
    <t>tkm</t>
  </si>
  <si>
    <t>5915467</t>
  </si>
  <si>
    <t>Transporte de água com caminhão tanque de 10.000 l - rodovia em revestimento primário</t>
  </si>
  <si>
    <t>5915468</t>
  </si>
  <si>
    <t>Transporte de água com caminhão tanque de 10.000 l - rodovia pavimentada</t>
  </si>
  <si>
    <t>5914617</t>
  </si>
  <si>
    <t>Transporte de água com caminhão tanque de 13.000 l - rodovia em leito natural</t>
  </si>
  <si>
    <t>5914618</t>
  </si>
  <si>
    <t>Transporte de água com caminhão tanque de 13.000 l - rodovia em revestimento primário</t>
  </si>
  <si>
    <t>5914619</t>
  </si>
  <si>
    <t>Transporte de água com caminhão tanque de 13.000 l - rodovia pavimentada</t>
  </si>
  <si>
    <t>5915451</t>
  </si>
  <si>
    <t>Transporte de água com caminhão tanque de 6.000 l - rodovia em leito natural</t>
  </si>
  <si>
    <t>5915452</t>
  </si>
  <si>
    <t>Transporte de água com caminhão tanque de 6.000 l - rodovia em revestimento primário</t>
  </si>
  <si>
    <t>5915453</t>
  </si>
  <si>
    <t>Transporte de água com caminhão tanque de 6.000 l - rodovia pavimentada</t>
  </si>
  <si>
    <t>5915448</t>
  </si>
  <si>
    <t>Transporte de água com caminhão tanque de 8.000 l - rodovia em leito natural</t>
  </si>
  <si>
    <t>5915449</t>
  </si>
  <si>
    <t>Transporte de água com caminhão tanque de 8.000 l - rodovia em revestimento primário</t>
  </si>
  <si>
    <t>5915450</t>
  </si>
  <si>
    <t>Transporte de água com caminhão tanque de 8.000 l - rodovia pavimentada</t>
  </si>
  <si>
    <t>5901639</t>
  </si>
  <si>
    <t>Transporte com caminhão basculante com caçamba estanque com capacidade de 14 m³ - rodovia em leito natural</t>
  </si>
  <si>
    <t>5901638</t>
  </si>
  <si>
    <t>Transporte com caminhão basculante com caçamba estanque com capacidade de 14 m³ - rodovia em revestimento primário</t>
  </si>
  <si>
    <t>5901640</t>
  </si>
  <si>
    <t>Transporte com caminhão basculante com caçamba estanque com capacidade de 14 m³ - rodovia pavimentada</t>
  </si>
  <si>
    <t>5914359</t>
  </si>
  <si>
    <t>Transporte com caminhão basculante de 10 m³ - rodovia em leito natural</t>
  </si>
  <si>
    <t>5914374</t>
  </si>
  <si>
    <t>Transporte com caminhão basculante de 10 m³ - rodovia em revestimento primário</t>
  </si>
  <si>
    <t>5914389</t>
  </si>
  <si>
    <t>Transporte com caminhão basculante de 10 m³ - rodovia pavimentada</t>
  </si>
  <si>
    <t>5915319</t>
  </si>
  <si>
    <t>Transporte com caminhão basculante de 14 m³ - rodovia em leito natural</t>
  </si>
  <si>
    <t>5915320</t>
  </si>
  <si>
    <t>Transporte com caminhão basculante de 14 m³ - rodovia em revestimento primário</t>
  </si>
  <si>
    <t>5915321</t>
  </si>
  <si>
    <t>Transporte com caminhão basculante de 14 m³ - rodovia pavimentada</t>
  </si>
  <si>
    <t>5914314</t>
  </si>
  <si>
    <t>Transporte com caminhão basculante de 6 m³ - rodovia em leito natural</t>
  </si>
  <si>
    <t>5914329</t>
  </si>
  <si>
    <t>Transporte com caminhão basculante de 6 m³ - rodovia em revestimento primário</t>
  </si>
  <si>
    <t>5914344</t>
  </si>
  <si>
    <t>Transporte com caminhão basculante de 6 m³ - rodovia pavimentada</t>
  </si>
  <si>
    <t>Inserir aqui a imagem do canvas</t>
  </si>
  <si>
    <t>Canvas</t>
  </si>
  <si>
    <r>
      <t xml:space="preserve">A SANEPAR, por meio de sua Diretoria de Inovação e Novos Negócios, está aberta a receber propostas de negócios que contribuam para o desenvolvimento de soluções inovadoras e estratégicas, com foco especial nas áreas que fazem parte de nosso núcleo de atuação. 
Através de iniciativas que integrem sustentabilidade e responsabilidade social, alinhadas aos valores e objetivos estratégicos da SANEPAR, o processo 
de recebimento de propostas estará em consonância com as políticas de governança da companhia e com a Resolução n.º 758/2024 - CA.
Este documento tem como objetivo a solicitação de dados e informações para a análise e seleção de parceiros interessados no desenvolvimento de um modelo de negócio relacionado a temas que possuam interface com a infraestrutura e as operações da Sanepar.
</t>
    </r>
    <r>
      <rPr>
        <b/>
        <sz val="11"/>
        <rFont val="Arial Nova Cond"/>
        <family val="2"/>
      </rPr>
      <t xml:space="preserve">Observações Importantes:
</t>
    </r>
    <r>
      <rPr>
        <sz val="11"/>
        <rFont val="Arial Nova Cond"/>
        <family val="2"/>
      </rPr>
      <t xml:space="preserve">
As planilhas estão protegidas, permitindo edição apenas nas células destinadas ao preenchimento.</t>
    </r>
  </si>
  <si>
    <t>Plano de Negócio Preliminar - Prospecção Aberta</t>
  </si>
  <si>
    <t>Matriz de risco que deve ser preenchida e será analisada com base nos critérios subjetivos descritos na planilha.</t>
  </si>
  <si>
    <t>O modelo financeiro é simplificado e desenvolvido para a pré-avaliação do negócio, com intuito de homogeinizar os planos elaborados pelos interessados. Em uma próxima etapa, naturalmente, será dada liberdade para ajuste de outras premissas.</t>
  </si>
  <si>
    <t>Algumas células de valores a serem preenchidos pelo interessado (células amarelo claro) já estão preenchidas a título meramente exemplificativo.</t>
  </si>
  <si>
    <t>Modelo Financeiro Preliminar Simplificado</t>
  </si>
  <si>
    <t>valor</t>
  </si>
  <si>
    <t>[Descrição]</t>
  </si>
  <si>
    <t>descrição</t>
  </si>
  <si>
    <r>
      <t>Orientação:</t>
    </r>
    <r>
      <rPr>
        <sz val="10"/>
        <color theme="1"/>
        <rFont val="Arial"/>
        <family val="2"/>
      </rPr>
      <t xml:space="preserve">  
Listar riscos nas catergorias operacional, ambiental e financeiro, no máximo 10 (dez) riscos.
Avaliar probabilidade (1-baixo, 2-médio e 3-alto) e impacto (1-baixo, 2-médio e 3-alto).
O valor do risco será produto da probabilidade pelo impacto (valor entre 1 e 9) </t>
    </r>
  </si>
  <si>
    <r>
      <t>Orientação:</t>
    </r>
    <r>
      <rPr>
        <sz val="10"/>
        <color theme="1"/>
        <rFont val="Arial"/>
        <family val="2"/>
      </rPr>
      <t xml:space="preserve">  
Caso o interessado já disponha de um Business Model Canvas elaborado, recomenda-se anexar a imagem correspondente no campo acima.
Alternativamente, é possível preencher manualmente os campos indicados abaixo, conforme o modelo sugerido.
</t>
    </r>
  </si>
  <si>
    <t>Bloco</t>
  </si>
  <si>
    <t xml:space="preserve">Descrição </t>
  </si>
  <si>
    <t>Parcerias Principais</t>
  </si>
  <si>
    <t>Atividades-Chave</t>
  </si>
  <si>
    <t>Recursos Principais</t>
  </si>
  <si>
    <t>Proposta de Valor</t>
  </si>
  <si>
    <t>Relacionamento com Clientes</t>
  </si>
  <si>
    <t>Canais</t>
  </si>
  <si>
    <t>Segmentos de Clientes</t>
  </si>
  <si>
    <t>Estrutura de Custos</t>
  </si>
  <si>
    <t>Fontes de Receita</t>
  </si>
  <si>
    <t>[Para quem?] Para quem estamos criando valor? Quais são nossos principais segmentos de público? Quais grupos se beneficiarão como clientes?</t>
  </si>
  <si>
    <t>[Para quem?] Por quais meios entregamos a proposta de valor? Como os clientes preferem ser alcançados e atendidos?</t>
  </si>
  <si>
    <t>[Para quem?] Como nos relacionamos com cada segmento de cliente? Que tipo de interação é esperada ao longo da jornada?</t>
  </si>
  <si>
    <t>[Quanto?] Como o negócio gera receita a partir da proposta de valor? Quanto cada fonte de receita contribui para o total?</t>
  </si>
  <si>
    <t>[Quanto?] Quais serão os investimentos iniciais necessários? De que forma as atividades-chave geram custos?</t>
  </si>
  <si>
    <t>Início de Implantação</t>
  </si>
  <si>
    <t>ano</t>
  </si>
  <si>
    <t>Início de Operação</t>
  </si>
  <si>
    <t>Encerramento de Operação</t>
  </si>
  <si>
    <t>Taxa de Crescimento Anual da Receita</t>
  </si>
  <si>
    <t>[Como?] Quais são as atividades essenciais para entregar a proposta de valor? O que a empresa precisa fazer para operar seu modelo de negócio?</t>
  </si>
  <si>
    <t>[Como?] Quais recursos são indispensáveis para o funcionamento do negócio? O que é necessário para entregar valor, alcançar clientes e gerar receita?</t>
  </si>
  <si>
    <t>Taxa de Crescimento Anual do Opex</t>
  </si>
  <si>
    <t>(-) Investimentos</t>
  </si>
  <si>
    <t>(+) Liquidação de Ativos</t>
  </si>
  <si>
    <t>Colar a imagem do canvas ou preencher com as informações solicitadas direto no excel.</t>
  </si>
  <si>
    <t>Modelo Econômico-Financeiro Preliminar.</t>
  </si>
  <si>
    <t>Considerar base monetária janeiro de 2025</t>
  </si>
  <si>
    <t>Opex Anual (em milhares de reais 000R$)</t>
  </si>
  <si>
    <t>Receita Anual (em milhares de reais 000R$)</t>
  </si>
  <si>
    <t>Capex (Implantação + Reinvestimentos) (em milhares de reais 000R$)</t>
  </si>
  <si>
    <t>Implantação (em milhares de reais 000R$)</t>
  </si>
  <si>
    <t>Reinvestimentos (em milhares de reais 000R$)</t>
  </si>
  <si>
    <t>Vida Útil Média Capex</t>
  </si>
  <si>
    <t>PMR (Prazo Médio de Recebimento)</t>
  </si>
  <si>
    <t xml:space="preserve">PMP (Prazo Médio de Pagamento) </t>
  </si>
  <si>
    <t>[Como?] Quem são os principais parceiros/fornecedores? Que recursos ou atividades eles fornecem ou realizam?</t>
  </si>
  <si>
    <t>[O que?] Que valor estamos entregando ao consumidor? Que problema resolvemos ou necessidade atendemos?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</si>
</sst>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#,##0;[Red]\-#,##0;&quot;-&quot;"/>
    <numFmt numFmtId="168" formatCode="#,##0_);\(#,##0\);\-_);@"/>
    <numFmt numFmtId="169" formatCode="_(* #,##0_);_(* \(#,##0\);_(* &quot;-&quot;??_);_(@_)"/>
  </numFmts>
  <fonts count="57">
    <font>
      <sz val="11"/>
      <color theme="1"/>
      <name val="Calibri"/>
      <family val="2"/>
      <scheme val="minor"/>
    </font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rgb="FFFFFFFF"/>
      <name val="Arial Nova Cond"/>
      <family val="2"/>
    </font>
    <font>
      <sz val="10"/>
      <color theme="1"/>
      <name val="Arial Nova Cond"/>
      <family val="2"/>
    </font>
    <font>
      <b/>
      <sz val="10"/>
      <color theme="0"/>
      <name val="Arial Nova Cond"/>
      <family val="2"/>
    </font>
    <font>
      <b/>
      <sz val="9"/>
      <color theme="0"/>
      <name val="Arial Nova Cond"/>
      <family val="2"/>
    </font>
    <font>
      <sz val="9"/>
      <color theme="1"/>
      <name val="Arial Nova Cond"/>
      <family val="2"/>
    </font>
    <font>
      <sz val="11"/>
      <color theme="1"/>
      <name val="Arial Nova Cond"/>
      <family val="2"/>
    </font>
    <font>
      <sz val="10"/>
      <name val="Arial Nova Cond"/>
      <family val="2"/>
    </font>
    <font>
      <b/>
      <sz val="10"/>
      <color theme="1"/>
      <name val="Arial Nova Cond"/>
      <family val="2"/>
    </font>
    <font>
      <b/>
      <sz val="10"/>
      <color rgb="FFFFFFFF"/>
      <name val="Arial Nova Cond"/>
      <family val="2"/>
    </font>
    <font>
      <b/>
      <u/>
      <sz val="10"/>
      <color theme="1"/>
      <name val="Arial Nova Cond"/>
      <family val="2"/>
    </font>
    <font>
      <b/>
      <sz val="10"/>
      <name val="Arial Nova Cond"/>
      <family val="2"/>
    </font>
    <font>
      <b/>
      <sz val="11"/>
      <color theme="1"/>
      <name val="Arial Nova Cond"/>
      <family val="2"/>
    </font>
    <font>
      <sz val="10"/>
      <name val="Arial"/>
      <family val="2"/>
    </font>
    <font>
      <b/>
      <sz val="9"/>
      <name val="Arial Nova Cond"/>
      <family val="2"/>
    </font>
    <font>
      <sz val="10"/>
      <color rgb="FF00B050"/>
      <name val="Arial Nova Cond"/>
      <family val="2"/>
    </font>
    <font>
      <sz val="11"/>
      <color rgb="FF00B050"/>
      <name val="Arial Nova Cond"/>
      <family val="2"/>
    </font>
    <font>
      <sz val="11"/>
      <name val="Arial Nova Cond"/>
      <family val="2"/>
    </font>
    <font>
      <b/>
      <i/>
      <sz val="10"/>
      <color rgb="FF003770"/>
      <name val="Arial Black"/>
      <family val="2"/>
    </font>
    <font>
      <b/>
      <sz val="10"/>
      <color rgb="FF00377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10"/>
      <color theme="0"/>
      <name val="Arial Nova Cond"/>
      <family val="2"/>
    </font>
    <font>
      <b/>
      <sz val="20"/>
      <color rgb="FFFFFFFF"/>
      <name val="Arial Nova Cond"/>
      <family val="2"/>
    </font>
    <font>
      <sz val="20"/>
      <color theme="1"/>
      <name val="Arial Nova Cond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F3F76"/>
      <name val="Arial (body)"/>
      <family val="2"/>
    </font>
    <font>
      <sz val="10"/>
      <color theme="1"/>
      <name val="Calibri"/>
      <family val="2"/>
      <scheme val="minor"/>
    </font>
    <font>
      <b/>
      <sz val="24"/>
      <color rgb="FFFFFFFF"/>
      <name val="Arial Nova Cond"/>
      <family val="2"/>
    </font>
    <font>
      <b/>
      <sz val="3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24994659260841701"/>
      <name val="Arial Nova Cond"/>
      <family val="2"/>
    </font>
    <font>
      <b/>
      <sz val="10"/>
      <color rgb="FF000000"/>
      <name val="Arial Nova Cond"/>
      <family val="2"/>
    </font>
    <font>
      <sz val="11"/>
      <color theme="1"/>
      <name val="Liberation Sans"/>
      <family val="2"/>
    </font>
    <font>
      <sz val="10"/>
      <color rgb="FF008FCD"/>
      <name val="Arial Nova Cond"/>
      <family val="2"/>
    </font>
    <font>
      <sz val="10"/>
      <color rgb="FF01147E"/>
      <name val="Arial Nova Cond"/>
      <family val="2"/>
    </font>
    <font>
      <b/>
      <sz val="14"/>
      <name val="Arial Nova Cond"/>
      <family val="2"/>
    </font>
    <font>
      <b/>
      <sz val="11"/>
      <name val="Arial Nova Cond"/>
      <family val="2"/>
    </font>
    <font>
      <sz val="10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0"/>
      <name val="Arial Nova Cond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10"/>
      <color rgb="FF0070C0"/>
      <name val="Arial Nova Cond"/>
      <family val="2"/>
    </font>
    <font>
      <sz val="10"/>
      <color rgb="FF0070C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B49"/>
        <bgColor rgb="FF000000"/>
      </patternFill>
    </fill>
    <fill>
      <patternFill patternType="solid">
        <fgColor rgb="FF002B4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</patternFill>
    </fill>
    <fill>
      <patternFill patternType="solid">
        <fgColor rgb="FF002D4C"/>
        <bgColor indexed="64"/>
      </patternFill>
    </fill>
    <fill>
      <patternFill patternType="solid">
        <fgColor rgb="FF0088CC"/>
        <bgColor indexed="64"/>
      </patternFill>
    </fill>
    <fill>
      <patternFill patternType="solid">
        <fgColor rgb="FFE0E8F0"/>
        <bgColor indexed="64"/>
      </patternFill>
    </fill>
    <fill>
      <patternFill patternType="solid">
        <fgColor rgb="FFFFCC99"/>
        <bgColor indexed="64"/>
      </patternFill>
    </fill>
    <fill>
      <patternFill patternType="lightUp">
        <fgColor theme="0" tint="-0.34998626667073579"/>
        <bgColor auto="1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E8E8E8"/>
      </patternFill>
    </fill>
    <fill>
      <patternFill patternType="solid">
        <fgColor theme="0"/>
        <bgColor rgb="FF153D64"/>
      </patternFill>
    </fill>
    <fill>
      <patternFill patternType="solid">
        <fgColor rgb="FF002B49"/>
        <bgColor rgb="FF153D64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  <border>
      <left/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theme="1" tint="0.34998626667073579"/>
      </left>
      <right/>
      <top style="dotted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theme="1" tint="0.34998626667073579"/>
      </top>
      <bottom style="dotted">
        <color theme="1" tint="0.34998626667073579"/>
      </bottom>
      <diagonal/>
    </border>
  </borders>
  <cellStyleXfs count="27">
    <xf numFmtId="0" fontId="0" fillId="0" borderId="0"/>
    <xf numFmtId="9" fontId="6" fillId="0" borderId="0" applyFont="0" applyFill="0" applyBorder="0" applyAlignment="0" applyProtection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5" fillId="11" borderId="9" applyNumberFormat="0" applyAlignment="0" applyProtection="0"/>
    <xf numFmtId="0" fontId="10" fillId="12" borderId="0" applyNumberFormat="0" applyBorder="0" applyAlignment="0" applyProtection="0"/>
    <xf numFmtId="0" fontId="39" fillId="13" borderId="0" applyNumberFormat="0" applyAlignment="0" applyProtection="0"/>
    <xf numFmtId="0" fontId="40" fillId="14" borderId="10" applyNumberFormat="0" applyAlignment="0" applyProtection="0"/>
    <xf numFmtId="0" fontId="40" fillId="7" borderId="10" applyNumberFormat="0" applyFill="0" applyAlignment="0" applyProtection="0"/>
    <xf numFmtId="0" fontId="40" fillId="0" borderId="0" applyNumberFormat="0" applyFill="0" applyBorder="0" applyAlignment="0" applyProtection="0"/>
    <xf numFmtId="169" fontId="9" fillId="10" borderId="0" applyNumberFormat="0" applyBorder="0" applyAlignment="0">
      <alignment vertical="center"/>
    </xf>
    <xf numFmtId="9" fontId="41" fillId="15" borderId="0" applyNumberFormat="0" applyBorder="0" applyAlignment="0">
      <alignment vertical="center"/>
    </xf>
    <xf numFmtId="9" fontId="9" fillId="16" borderId="0" applyNumberFormat="0" applyBorder="0" applyAlignment="0" applyProtection="0"/>
    <xf numFmtId="164" fontId="42" fillId="17" borderId="0" applyNumberFormat="0" applyBorder="0" applyAlignment="0">
      <alignment horizontal="left" indent="2"/>
    </xf>
    <xf numFmtId="0" fontId="4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8" fillId="0" borderId="0"/>
    <xf numFmtId="0" fontId="2" fillId="0" borderId="0"/>
    <xf numFmtId="0" fontId="1" fillId="0" borderId="0"/>
  </cellStyleXfs>
  <cellXfs count="194">
    <xf numFmtId="0" fontId="0" fillId="0" borderId="0" xfId="0"/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10" fillId="5" borderId="3" xfId="0" applyNumberFormat="1" applyFont="1" applyFill="1" applyBorder="1" applyAlignment="1">
      <alignment horizontal="center" vertical="center" wrapText="1"/>
    </xf>
    <xf numFmtId="1" fontId="10" fillId="5" borderId="5" xfId="0" applyNumberFormat="1" applyFont="1" applyFill="1" applyBorder="1" applyAlignment="1">
      <alignment horizontal="center" vertical="center" wrapText="1"/>
    </xf>
    <xf numFmtId="17" fontId="10" fillId="5" borderId="4" xfId="0" applyNumberFormat="1" applyFont="1" applyFill="1" applyBorder="1" applyAlignment="1">
      <alignment horizontal="center" vertical="center" wrapText="1"/>
    </xf>
    <xf numFmtId="17" fontId="10" fillId="5" borderId="6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9" fillId="0" borderId="2" xfId="0" applyFont="1" applyBorder="1"/>
    <xf numFmtId="2" fontId="14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7" fontId="11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indent="2"/>
    </xf>
    <xf numFmtId="0" fontId="16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5" fillId="0" borderId="0" xfId="0" applyFont="1"/>
    <xf numFmtId="0" fontId="17" fillId="0" borderId="0" xfId="0" applyFont="1"/>
    <xf numFmtId="0" fontId="11" fillId="0" borderId="7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67" fontId="11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" fontId="14" fillId="0" borderId="8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/>
    </xf>
    <xf numFmtId="10" fontId="13" fillId="0" borderId="2" xfId="1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10" fontId="19" fillId="0" borderId="2" xfId="1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5" fillId="6" borderId="2" xfId="0" applyFont="1" applyFill="1" applyBorder="1" applyAlignment="1">
      <alignment horizontal="center"/>
    </xf>
    <xf numFmtId="1" fontId="18" fillId="6" borderId="8" xfId="0" applyNumberFormat="1" applyFont="1" applyFill="1" applyBorder="1" applyAlignment="1">
      <alignment horizontal="center" vertical="center"/>
    </xf>
    <xf numFmtId="2" fontId="19" fillId="6" borderId="2" xfId="0" applyNumberFormat="1" applyFont="1" applyFill="1" applyBorder="1" applyAlignment="1">
      <alignment horizontal="center"/>
    </xf>
    <xf numFmtId="10" fontId="19" fillId="6" borderId="2" xfId="1" applyNumberFormat="1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left"/>
    </xf>
    <xf numFmtId="1" fontId="7" fillId="6" borderId="2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5" fillId="6" borderId="2" xfId="0" applyFont="1" applyFill="1" applyBorder="1"/>
    <xf numFmtId="2" fontId="15" fillId="6" borderId="2" xfId="0" applyNumberFormat="1" applyFont="1" applyFill="1" applyBorder="1" applyAlignment="1">
      <alignment horizontal="center" vertical="center"/>
    </xf>
    <xf numFmtId="167" fontId="21" fillId="0" borderId="7" xfId="0" applyNumberFormat="1" applyFont="1" applyBorder="1" applyAlignment="1">
      <alignment horizontal="center" vertical="center"/>
    </xf>
    <xf numFmtId="166" fontId="13" fillId="0" borderId="2" xfId="1" applyNumberFormat="1" applyFont="1" applyBorder="1"/>
    <xf numFmtId="166" fontId="13" fillId="0" borderId="2" xfId="0" applyNumberFormat="1" applyFont="1" applyBorder="1"/>
    <xf numFmtId="166" fontId="15" fillId="6" borderId="2" xfId="1" applyNumberFormat="1" applyFont="1" applyFill="1" applyBorder="1" applyAlignment="1">
      <alignment horizontal="center" vertical="center"/>
    </xf>
    <xf numFmtId="0" fontId="22" fillId="0" borderId="2" xfId="0" applyFont="1" applyBorder="1"/>
    <xf numFmtId="2" fontId="22" fillId="0" borderId="2" xfId="0" applyNumberFormat="1" applyFont="1" applyBorder="1" applyAlignment="1">
      <alignment horizontal="center" vertical="center"/>
    </xf>
    <xf numFmtId="166" fontId="23" fillId="0" borderId="2" xfId="1" applyNumberFormat="1" applyFont="1" applyBorder="1"/>
    <xf numFmtId="166" fontId="23" fillId="0" borderId="2" xfId="0" applyNumberFormat="1" applyFont="1" applyBorder="1"/>
    <xf numFmtId="0" fontId="14" fillId="0" borderId="2" xfId="0" applyFont="1" applyBorder="1"/>
    <xf numFmtId="166" fontId="24" fillId="0" borderId="2" xfId="1" applyNumberFormat="1" applyFont="1" applyBorder="1"/>
    <xf numFmtId="166" fontId="24" fillId="0" borderId="2" xfId="0" applyNumberFormat="1" applyFont="1" applyBorder="1"/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horizontal="right" vertical="center"/>
    </xf>
    <xf numFmtId="10" fontId="9" fillId="0" borderId="0" xfId="0" applyNumberFormat="1" applyFont="1"/>
    <xf numFmtId="0" fontId="30" fillId="8" borderId="0" xfId="0" applyFont="1" applyFill="1"/>
    <xf numFmtId="0" fontId="9" fillId="9" borderId="0" xfId="0" applyFont="1" applyFill="1"/>
    <xf numFmtId="165" fontId="9" fillId="0" borderId="0" xfId="0" applyNumberFormat="1" applyFont="1"/>
    <xf numFmtId="0" fontId="9" fillId="2" borderId="0" xfId="0" applyFont="1" applyFill="1"/>
    <xf numFmtId="168" fontId="14" fillId="0" borderId="0" xfId="2" applyNumberFormat="1" applyFont="1"/>
    <xf numFmtId="168" fontId="9" fillId="0" borderId="0" xfId="0" applyNumberFormat="1" applyFont="1"/>
    <xf numFmtId="0" fontId="9" fillId="0" borderId="1" xfId="0" applyFont="1" applyBorder="1"/>
    <xf numFmtId="0" fontId="31" fillId="4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left" vertical="center"/>
    </xf>
    <xf numFmtId="0" fontId="31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left" vertical="center"/>
    </xf>
    <xf numFmtId="0" fontId="32" fillId="0" borderId="0" xfId="0" applyFont="1" applyAlignment="1">
      <alignment horizontal="center" vertical="center"/>
    </xf>
    <xf numFmtId="1" fontId="9" fillId="0" borderId="0" xfId="0" applyNumberFormat="1" applyFont="1"/>
    <xf numFmtId="9" fontId="10" fillId="5" borderId="4" xfId="0" applyNumberFormat="1" applyFont="1" applyFill="1" applyBorder="1" applyAlignment="1">
      <alignment horizontal="center" vertical="center" wrapText="1"/>
    </xf>
    <xf numFmtId="10" fontId="9" fillId="0" borderId="0" xfId="1" applyNumberFormat="1" applyFont="1"/>
    <xf numFmtId="0" fontId="9" fillId="0" borderId="0" xfId="0" applyFont="1" applyAlignment="1">
      <alignment horizontal="left" indent="1"/>
    </xf>
    <xf numFmtId="0" fontId="17" fillId="0" borderId="1" xfId="0" applyFont="1" applyBorder="1"/>
    <xf numFmtId="168" fontId="15" fillId="0" borderId="0" xfId="0" applyNumberFormat="1" applyFont="1"/>
    <xf numFmtId="168" fontId="18" fillId="0" borderId="0" xfId="2" applyNumberFormat="1" applyFont="1"/>
    <xf numFmtId="166" fontId="9" fillId="0" borderId="0" xfId="1" applyNumberFormat="1" applyFont="1"/>
    <xf numFmtId="10" fontId="15" fillId="0" borderId="0" xfId="1" applyNumberFormat="1" applyFont="1"/>
    <xf numFmtId="0" fontId="37" fillId="4" borderId="0" xfId="0" applyFont="1" applyFill="1" applyAlignment="1">
      <alignment horizontal="left" vertical="center"/>
    </xf>
    <xf numFmtId="1" fontId="9" fillId="2" borderId="0" xfId="0" applyNumberFormat="1" applyFont="1" applyFill="1"/>
    <xf numFmtId="0" fontId="14" fillId="0" borderId="0" xfId="15" applyNumberFormat="1" applyFont="1" applyFill="1" applyAlignment="1"/>
    <xf numFmtId="0" fontId="13" fillId="0" borderId="0" xfId="0" applyFont="1" applyAlignment="1">
      <alignment vertical="center"/>
    </xf>
    <xf numFmtId="0" fontId="19" fillId="0" borderId="1" xfId="0" applyFont="1" applyBorder="1"/>
    <xf numFmtId="0" fontId="19" fillId="0" borderId="0" xfId="0" applyFont="1"/>
    <xf numFmtId="0" fontId="45" fillId="0" borderId="0" xfId="19" applyFont="1" applyAlignment="1">
      <alignment vertical="center"/>
    </xf>
    <xf numFmtId="0" fontId="45" fillId="0" borderId="1" xfId="19" applyFont="1" applyBorder="1" applyAlignment="1">
      <alignment vertical="center"/>
    </xf>
    <xf numFmtId="0" fontId="44" fillId="0" borderId="0" xfId="19" applyFont="1" applyAlignment="1">
      <alignment vertical="center"/>
    </xf>
    <xf numFmtId="0" fontId="45" fillId="5" borderId="0" xfId="19" applyFont="1" applyFill="1" applyAlignment="1">
      <alignment vertical="center"/>
    </xf>
    <xf numFmtId="0" fontId="44" fillId="5" borderId="0" xfId="19" applyFont="1" applyFill="1" applyAlignment="1">
      <alignment vertical="center"/>
    </xf>
    <xf numFmtId="0" fontId="18" fillId="0" borderId="0" xfId="19" applyFont="1" applyAlignment="1">
      <alignment vertical="center"/>
    </xf>
    <xf numFmtId="0" fontId="18" fillId="0" borderId="0" xfId="20" applyFont="1" applyAlignment="1">
      <alignment vertical="center"/>
    </xf>
    <xf numFmtId="0" fontId="46" fillId="0" borderId="0" xfId="19" applyFont="1" applyAlignment="1">
      <alignment horizontal="left" vertical="center"/>
    </xf>
    <xf numFmtId="10" fontId="50" fillId="0" borderId="0" xfId="0" applyNumberFormat="1" applyFont="1"/>
    <xf numFmtId="9" fontId="50" fillId="0" borderId="0" xfId="0" applyNumberFormat="1" applyFont="1"/>
    <xf numFmtId="0" fontId="36" fillId="7" borderId="0" xfId="24" applyFont="1" applyFill="1"/>
    <xf numFmtId="0" fontId="36" fillId="7" borderId="0" xfId="24" applyFont="1" applyFill="1" applyAlignment="1">
      <alignment wrapText="1"/>
    </xf>
    <xf numFmtId="0" fontId="48" fillId="7" borderId="0" xfId="24" applyFill="1"/>
    <xf numFmtId="0" fontId="34" fillId="20" borderId="0" xfId="24" applyFont="1" applyFill="1"/>
    <xf numFmtId="0" fontId="0" fillId="7" borderId="0" xfId="0" applyFill="1"/>
    <xf numFmtId="0" fontId="48" fillId="18" borderId="0" xfId="24" applyFill="1"/>
    <xf numFmtId="0" fontId="36" fillId="18" borderId="0" xfId="24" applyFont="1" applyFill="1"/>
    <xf numFmtId="0" fontId="0" fillId="18" borderId="0" xfId="0" applyFill="1"/>
    <xf numFmtId="0" fontId="34" fillId="18" borderId="0" xfId="24" applyFont="1" applyFill="1" applyAlignment="1">
      <alignment horizontal="left"/>
    </xf>
    <xf numFmtId="0" fontId="36" fillId="18" borderId="0" xfId="24" applyFont="1" applyFill="1" applyAlignment="1">
      <alignment wrapText="1"/>
    </xf>
    <xf numFmtId="0" fontId="34" fillId="18" borderId="0" xfId="24" applyFont="1" applyFill="1"/>
    <xf numFmtId="0" fontId="13" fillId="18" borderId="0" xfId="0" applyFont="1" applyFill="1" applyAlignment="1">
      <alignment horizontal="justify" vertical="center"/>
    </xf>
    <xf numFmtId="0" fontId="48" fillId="18" borderId="0" xfId="24" applyFill="1" applyAlignment="1">
      <alignment wrapText="1"/>
    </xf>
    <xf numFmtId="0" fontId="34" fillId="21" borderId="0" xfId="24" applyFont="1" applyFill="1"/>
    <xf numFmtId="0" fontId="49" fillId="7" borderId="0" xfId="24" applyFont="1" applyFill="1" applyAlignment="1">
      <alignment vertical="center" wrapText="1"/>
    </xf>
    <xf numFmtId="0" fontId="53" fillId="7" borderId="14" xfId="24" applyFont="1" applyFill="1" applyBorder="1" applyAlignment="1">
      <alignment horizontal="left" vertical="center" wrapText="1"/>
    </xf>
    <xf numFmtId="0" fontId="34" fillId="7" borderId="0" xfId="24" applyFont="1" applyFill="1"/>
    <xf numFmtId="0" fontId="51" fillId="7" borderId="0" xfId="0" applyFont="1" applyFill="1" applyAlignment="1">
      <alignment horizontal="justify" vertical="center"/>
    </xf>
    <xf numFmtId="0" fontId="0" fillId="22" borderId="0" xfId="0" applyFill="1"/>
    <xf numFmtId="0" fontId="38" fillId="22" borderId="0" xfId="0" applyFont="1" applyFill="1"/>
    <xf numFmtId="0" fontId="53" fillId="19" borderId="0" xfId="24" applyFont="1" applyFill="1" applyAlignment="1">
      <alignment horizontal="left" vertical="center" wrapText="1"/>
    </xf>
    <xf numFmtId="1" fontId="20" fillId="7" borderId="14" xfId="24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0" fillId="7" borderId="14" xfId="24" applyFont="1" applyFill="1" applyBorder="1" applyAlignment="1">
      <alignment horizontal="center" vertical="center" wrapText="1"/>
    </xf>
    <xf numFmtId="0" fontId="14" fillId="3" borderId="0" xfId="8" applyNumberFormat="1" applyFont="1" applyFill="1" applyBorder="1" applyAlignment="1">
      <alignment vertical="center"/>
    </xf>
    <xf numFmtId="0" fontId="20" fillId="3" borderId="14" xfId="24" applyFont="1" applyFill="1" applyBorder="1" applyAlignment="1" applyProtection="1">
      <alignment horizontal="left" vertical="center" wrapText="1"/>
      <protection locked="0"/>
    </xf>
    <xf numFmtId="2" fontId="20" fillId="3" borderId="14" xfId="24" applyNumberFormat="1" applyFont="1" applyFill="1" applyBorder="1" applyAlignment="1" applyProtection="1">
      <alignment horizontal="left" vertical="center" wrapText="1"/>
      <protection locked="0"/>
    </xf>
    <xf numFmtId="0" fontId="53" fillId="7" borderId="0" xfId="24" applyFont="1" applyFill="1" applyAlignment="1" applyProtection="1">
      <alignment horizontal="center" vertical="center" wrapText="1"/>
      <protection locked="0"/>
    </xf>
    <xf numFmtId="0" fontId="20" fillId="7" borderId="14" xfId="24" applyFont="1" applyFill="1" applyBorder="1" applyAlignment="1">
      <alignment horizontal="left" vertical="center" wrapText="1"/>
    </xf>
    <xf numFmtId="0" fontId="52" fillId="5" borderId="0" xfId="0" applyFont="1" applyFill="1" applyAlignment="1">
      <alignment horizontal="left" vertical="center"/>
    </xf>
    <xf numFmtId="1" fontId="30" fillId="8" borderId="0" xfId="0" applyNumberFormat="1" applyFont="1" applyFill="1" applyAlignment="1">
      <alignment horizontal="center"/>
    </xf>
    <xf numFmtId="0" fontId="30" fillId="8" borderId="0" xfId="0" applyFont="1" applyFill="1" applyAlignment="1">
      <alignment horizontal="center"/>
    </xf>
    <xf numFmtId="0" fontId="34" fillId="7" borderId="0" xfId="24" applyFont="1" applyFill="1" applyAlignment="1">
      <alignment horizontal="left"/>
    </xf>
    <xf numFmtId="0" fontId="13" fillId="7" borderId="0" xfId="0" applyFont="1" applyFill="1" applyAlignment="1">
      <alignment vertical="center"/>
    </xf>
    <xf numFmtId="0" fontId="13" fillId="7" borderId="0" xfId="0" applyFont="1" applyFill="1" applyAlignment="1">
      <alignment wrapText="1"/>
    </xf>
    <xf numFmtId="0" fontId="9" fillId="0" borderId="0" xfId="1" applyNumberFormat="1" applyFont="1"/>
    <xf numFmtId="167" fontId="9" fillId="0" borderId="1" xfId="1" applyNumberFormat="1" applyFont="1" applyBorder="1"/>
    <xf numFmtId="167" fontId="9" fillId="0" borderId="0" xfId="1" applyNumberFormat="1" applyFont="1" applyBorder="1"/>
    <xf numFmtId="167" fontId="9" fillId="0" borderId="0" xfId="1" applyNumberFormat="1" applyFont="1"/>
    <xf numFmtId="3" fontId="14" fillId="0" borderId="1" xfId="0" applyNumberFormat="1" applyFont="1" applyBorder="1"/>
    <xf numFmtId="0" fontId="14" fillId="0" borderId="1" xfId="0" applyFont="1" applyBorder="1" applyAlignment="1">
      <alignment horizontal="left" indent="2"/>
    </xf>
    <xf numFmtId="167" fontId="0" fillId="0" borderId="0" xfId="0" applyNumberFormat="1"/>
    <xf numFmtId="0" fontId="55" fillId="3" borderId="0" xfId="0" applyFont="1" applyFill="1" applyProtection="1">
      <protection locked="0"/>
    </xf>
    <xf numFmtId="3" fontId="55" fillId="3" borderId="1" xfId="0" applyNumberFormat="1" applyFont="1" applyFill="1" applyBorder="1" applyProtection="1">
      <protection locked="0"/>
    </xf>
    <xf numFmtId="0" fontId="55" fillId="3" borderId="1" xfId="0" applyFont="1" applyFill="1" applyBorder="1" applyAlignment="1" applyProtection="1">
      <alignment horizontal="left" indent="2"/>
      <protection locked="0"/>
    </xf>
    <xf numFmtId="9" fontId="55" fillId="3" borderId="0" xfId="1" applyFont="1" applyFill="1" applyProtection="1">
      <protection locked="0"/>
    </xf>
    <xf numFmtId="0" fontId="55" fillId="3" borderId="0" xfId="0" applyFont="1" applyFill="1" applyAlignment="1" applyProtection="1">
      <alignment horizontal="left" indent="2"/>
      <protection locked="0"/>
    </xf>
    <xf numFmtId="3" fontId="55" fillId="3" borderId="0" xfId="0" applyNumberFormat="1" applyFont="1" applyFill="1" applyProtection="1">
      <protection locked="0"/>
    </xf>
    <xf numFmtId="1" fontId="55" fillId="3" borderId="0" xfId="0" applyNumberFormat="1" applyFont="1" applyFill="1" applyProtection="1">
      <protection locked="0"/>
    </xf>
    <xf numFmtId="10" fontId="56" fillId="3" borderId="0" xfId="0" applyNumberFormat="1" applyFont="1" applyFill="1" applyProtection="1">
      <protection locked="0"/>
    </xf>
    <xf numFmtId="0" fontId="24" fillId="0" borderId="12" xfId="19" applyFont="1" applyBorder="1" applyAlignment="1">
      <alignment horizontal="left" vertical="center" wrapText="1"/>
    </xf>
    <xf numFmtId="0" fontId="24" fillId="0" borderId="13" xfId="19" applyFont="1" applyBorder="1" applyAlignment="1">
      <alignment horizontal="left" vertical="center" wrapText="1"/>
    </xf>
    <xf numFmtId="0" fontId="24" fillId="0" borderId="26" xfId="19" applyFont="1" applyBorder="1" applyAlignment="1">
      <alignment horizontal="left" vertical="center" wrapText="1"/>
    </xf>
    <xf numFmtId="0" fontId="24" fillId="0" borderId="11" xfId="19" applyFont="1" applyBorder="1" applyAlignment="1">
      <alignment horizontal="left" vertical="center" wrapText="1"/>
    </xf>
    <xf numFmtId="0" fontId="24" fillId="0" borderId="0" xfId="19" applyFont="1" applyAlignment="1">
      <alignment horizontal="left" vertical="center" wrapText="1"/>
    </xf>
    <xf numFmtId="0" fontId="24" fillId="0" borderId="27" xfId="19" applyFont="1" applyBorder="1" applyAlignment="1">
      <alignment horizontal="left" vertical="center" wrapText="1"/>
    </xf>
    <xf numFmtId="0" fontId="24" fillId="0" borderId="25" xfId="19" applyFont="1" applyBorder="1" applyAlignment="1">
      <alignment horizontal="left" vertical="center" wrapText="1"/>
    </xf>
    <xf numFmtId="0" fontId="24" fillId="0" borderId="1" xfId="19" applyFont="1" applyBorder="1" applyAlignment="1">
      <alignment horizontal="left" vertical="center" wrapText="1"/>
    </xf>
    <xf numFmtId="0" fontId="24" fillId="0" borderId="28" xfId="19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52" fillId="21" borderId="0" xfId="24" applyFont="1" applyFill="1" applyAlignment="1">
      <alignment horizontal="left" vertical="center" wrapText="1"/>
    </xf>
    <xf numFmtId="0" fontId="33" fillId="6" borderId="0" xfId="0" applyFont="1" applyFill="1" applyAlignment="1">
      <alignment horizontal="left" vertical="top" wrapText="1"/>
    </xf>
    <xf numFmtId="0" fontId="53" fillId="7" borderId="24" xfId="24" applyFont="1" applyFill="1" applyBorder="1" applyAlignment="1">
      <alignment horizontal="left" vertical="center" wrapText="1"/>
    </xf>
    <xf numFmtId="0" fontId="53" fillId="7" borderId="29" xfId="24" applyFont="1" applyFill="1" applyBorder="1" applyAlignment="1">
      <alignment horizontal="left" vertical="center" wrapText="1"/>
    </xf>
    <xf numFmtId="0" fontId="53" fillId="7" borderId="15" xfId="24" applyFont="1" applyFill="1" applyBorder="1" applyAlignment="1">
      <alignment horizontal="left" vertical="center" wrapText="1"/>
    </xf>
    <xf numFmtId="0" fontId="20" fillId="3" borderId="24" xfId="24" applyFont="1" applyFill="1" applyBorder="1" applyAlignment="1" applyProtection="1">
      <alignment horizontal="left" vertical="center" wrapText="1"/>
      <protection locked="0"/>
    </xf>
    <xf numFmtId="0" fontId="20" fillId="3" borderId="29" xfId="24" applyFont="1" applyFill="1" applyBorder="1" applyAlignment="1" applyProtection="1">
      <alignment horizontal="left" vertical="center" wrapText="1"/>
      <protection locked="0"/>
    </xf>
    <xf numFmtId="0" fontId="20" fillId="3" borderId="15" xfId="24" applyFont="1" applyFill="1" applyBorder="1" applyAlignment="1" applyProtection="1">
      <alignment horizontal="left" vertical="center" wrapText="1"/>
      <protection locked="0"/>
    </xf>
    <xf numFmtId="0" fontId="53" fillId="3" borderId="20" xfId="24" applyFont="1" applyFill="1" applyBorder="1" applyAlignment="1" applyProtection="1">
      <alignment horizontal="center" vertical="center" wrapText="1"/>
      <protection locked="0"/>
    </xf>
    <xf numFmtId="0" fontId="53" fillId="3" borderId="21" xfId="24" applyFont="1" applyFill="1" applyBorder="1" applyAlignment="1" applyProtection="1">
      <alignment horizontal="center" vertical="center" wrapText="1"/>
      <protection locked="0"/>
    </xf>
    <xf numFmtId="0" fontId="53" fillId="3" borderId="17" xfId="24" applyFont="1" applyFill="1" applyBorder="1" applyAlignment="1" applyProtection="1">
      <alignment horizontal="center" vertical="center" wrapText="1"/>
      <protection locked="0"/>
    </xf>
    <xf numFmtId="0" fontId="53" fillId="3" borderId="16" xfId="24" applyFont="1" applyFill="1" applyBorder="1" applyAlignment="1" applyProtection="1">
      <alignment horizontal="center" vertical="center" wrapText="1"/>
      <protection locked="0"/>
    </xf>
    <xf numFmtId="0" fontId="53" fillId="3" borderId="0" xfId="24" applyFont="1" applyFill="1" applyAlignment="1" applyProtection="1">
      <alignment horizontal="center" vertical="center" wrapText="1"/>
      <protection locked="0"/>
    </xf>
    <xf numFmtId="0" fontId="53" fillId="3" borderId="22" xfId="24" applyFont="1" applyFill="1" applyBorder="1" applyAlignment="1" applyProtection="1">
      <alignment horizontal="center" vertical="center" wrapText="1"/>
      <protection locked="0"/>
    </xf>
    <xf numFmtId="0" fontId="53" fillId="3" borderId="23" xfId="24" applyFont="1" applyFill="1" applyBorder="1" applyAlignment="1" applyProtection="1">
      <alignment horizontal="center" vertical="center" wrapText="1"/>
      <protection locked="0"/>
    </xf>
    <xf numFmtId="0" fontId="53" fillId="3" borderId="19" xfId="24" applyFont="1" applyFill="1" applyBorder="1" applyAlignment="1" applyProtection="1">
      <alignment horizontal="center" vertical="center" wrapText="1"/>
      <protection locked="0"/>
    </xf>
    <xf numFmtId="0" fontId="53" fillId="3" borderId="18" xfId="24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center" vertical="center"/>
    </xf>
  </cellXfs>
  <cellStyles count="27">
    <cellStyle name="Formula Diferente" xfId="14" xr:uid="{39F46F50-B7D6-4255-8C68-E749951DD309}"/>
    <cellStyle name="hachurado" xfId="16" xr:uid="{20DEB813-DFE8-4E37-BDA2-4DA39E3625A0}"/>
    <cellStyle name="Input" xfId="8" builtinId="20"/>
    <cellStyle name="Normal" xfId="0" builtinId="0"/>
    <cellStyle name="Normal 18" xfId="19" xr:uid="{F7C78977-E894-4BF0-89A1-6AF64D15400C}"/>
    <cellStyle name="Normal 18 2 3" xfId="20" xr:uid="{B91545A5-A545-4EA4-85DD-5C0E4F100600}"/>
    <cellStyle name="Normal 2" xfId="2" xr:uid="{D5112F19-E859-4FA1-91FC-5104DAFD83F6}"/>
    <cellStyle name="Normal 2 2" xfId="25" xr:uid="{A7B754F1-0E08-4682-87F0-5B08BFCE2B8E}"/>
    <cellStyle name="Normal 3" xfId="6" xr:uid="{51DAEF45-D50B-44D9-8716-9EB7A57739AB}"/>
    <cellStyle name="Normal 3 2" xfId="18" xr:uid="{FF8B543C-B93E-4508-BE83-2E89F7440E2E}"/>
    <cellStyle name="Normal 4" xfId="22" xr:uid="{C4F1D15B-9F86-49AE-95E6-44F3C3802A2E}"/>
    <cellStyle name="Normal 4 2" xfId="26" xr:uid="{195B36E2-1F65-446D-A8EF-8275DF072C22}"/>
    <cellStyle name="Normal 5" xfId="3" xr:uid="{D51386C5-8CA9-4343-991D-F26CED60DE2E}"/>
    <cellStyle name="Normal 6" xfId="24" xr:uid="{3F8B0ACC-E255-4DD4-8A1C-13C06C42396D}"/>
    <cellStyle name="Pendente" xfId="17" xr:uid="{B827335F-0D5A-4273-9C67-8E4284F51806}"/>
    <cellStyle name="Percent" xfId="1" builtinId="5"/>
    <cellStyle name="Percent 2" xfId="21" xr:uid="{42E04AA6-FFE0-4C14-8082-D50E3EE4E42F}"/>
    <cellStyle name="Porcentagem 2" xfId="4" xr:uid="{A630F620-E95B-4B3A-85F9-0F6AD256F854}"/>
    <cellStyle name="Título0" xfId="9" xr:uid="{D6F035D5-B159-4817-917A-7B2F7009319C}"/>
    <cellStyle name="Título1" xfId="10" xr:uid="{DDF0BF19-6AAB-4925-B5F0-F089CFF64CEE}"/>
    <cellStyle name="Título2" xfId="11" xr:uid="{5281A2D9-5AF7-4E41-ADD1-ACF99EA92C98}"/>
    <cellStyle name="Título3" xfId="12" xr:uid="{6EEBADBC-2521-4E44-B856-4CECFC75232B}"/>
    <cellStyle name="Título4" xfId="13" xr:uid="{32B32BB7-4AA0-45C6-A39B-73EBFA15EF4A}"/>
    <cellStyle name="Transferido" xfId="15" xr:uid="{056FA02E-4C4E-49F6-AE87-D1D365D2DAAC}"/>
    <cellStyle name="Vírgula 2" xfId="5" xr:uid="{8C1BEC54-8392-4FC9-B407-1334B842AD11}"/>
    <cellStyle name="Vírgula 3" xfId="7" xr:uid="{A0098CDB-1A60-4E38-9C20-0DB849F98F83}"/>
    <cellStyle name="Vírgula 4" xfId="23" xr:uid="{276C26B4-5FE9-448C-A77C-033C6D1907F3}"/>
  </cellStyles>
  <dxfs count="3">
    <dxf>
      <fill>
        <patternFill>
          <bgColor theme="9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02B49"/>
      <color rgb="FFE1E5EB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235287</xdr:rowOff>
    </xdr:from>
    <xdr:to>
      <xdr:col>2</xdr:col>
      <xdr:colOff>0</xdr:colOff>
      <xdr:row>0</xdr:row>
      <xdr:rowOff>565150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83285B-B4C3-4700-AF52-CF8B5F08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35287"/>
          <a:ext cx="673100" cy="32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235287</xdr:rowOff>
    </xdr:from>
    <xdr:to>
      <xdr:col>1</xdr:col>
      <xdr:colOff>242572</xdr:colOff>
      <xdr:row>0</xdr:row>
      <xdr:rowOff>565150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4C9F15-245F-45F7-9B6D-D0D81D8C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235287"/>
          <a:ext cx="655322" cy="32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158114</xdr:colOff>
      <xdr:row>1</xdr:row>
      <xdr:rowOff>173671</xdr:rowOff>
    </xdr:from>
    <xdr:to>
      <xdr:col>4</xdr:col>
      <xdr:colOff>90311</xdr:colOff>
      <xdr:row>5</xdr:row>
      <xdr:rowOff>91438</xdr:rowOff>
    </xdr:to>
    <xdr:pic>
      <xdr:nvPicPr>
        <xdr:cNvPr id="3" name="Picture 19" descr="Logo Sanepar – Logos PNG">
          <a:extLst>
            <a:ext uri="{FF2B5EF4-FFF2-40B4-BE49-F238E27FC236}">
              <a16:creationId xmlns:a16="http://schemas.microsoft.com/office/drawing/2014/main" id="{BC8A9A7E-7F56-FBFA-BCA4-C80F2A156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0" t="35780" r="-3380" b="35518"/>
        <a:stretch/>
      </xdr:blipFill>
      <xdr:spPr bwMode="auto">
        <a:xfrm>
          <a:off x="531177" y="372109"/>
          <a:ext cx="1218072" cy="711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rone, Andre" id="{179ECF20-79AB-4754-BF27-0483ABC7A766}" userId="ABarone@alvarezandmarsal.com" providerId="PeoplePicker"/>
  <person displayName="Ferreira, Marina" id="{D1AC8F78-F827-4714-9373-6051E158252C}" userId="MFerreira@alvarezandmarsal.com" providerId="PeoplePicker"/>
  <person displayName="Santos, Angelica" id="{7FA7D4C4-9D08-41D3-93F0-378AC35D2A85}" userId="ANgelica.santos@alvarezandmarsal.com" providerId="PeoplePicker"/>
  <person displayName="Barboza, Thomaz" id="{53F40B7A-0E76-4D19-AB37-01181F8C24DF}" userId="S::TBarboza@alvarezandmarsal.com::db2e8a89-e02c-42ea-b3c3-95502f22b78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" dT="2025-01-17T13:59:06.61" personId="{53F40B7A-0E76-4D19-AB37-01181F8C24DF}" id="{84A25BED-674C-41AE-B17A-702CBB966067}">
    <text>@Barone, Andre , @Santos, Angelica  e @Ferreira, Marina custos unitários que podemos utilizar como referência para as nossas análises.</text>
    <mentions>
      <mention mentionpersonId="{179ECF20-79AB-4754-BF27-0483ABC7A766}" mentionId="{ABC52B39-428E-4F9D-83D0-81B550CB61A4}" startIndex="0" length="14"/>
      <mention mentionpersonId="{7FA7D4C4-9D08-41D3-93F0-378AC35D2A85}" mentionId="{167F094B-ECAC-4F82-B0AF-232D63F258B1}" startIndex="17" length="17"/>
      <mention mentionpersonId="{D1AC8F78-F827-4714-9373-6051E158252C}" mentionId="{57B03EEA-55DF-4BE1-B47C-46FFB0D4F30A}" startIndex="38" length="17"/>
    </mentions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684B9BF-018A-4B6D-A8D4-AFB2AFBF8006}">
  <we:reference id="wa200007436" version="1.0.0.0" store="pt-BR" storeType="OMEX"/>
  <we:alternateReferences>
    <we:reference id="WA200007436" version="1.0.0.0" store="WA200007436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_xldudf_MFE_GSGETPLACEDETAILS</we:customFunctionIds>
        <we:customFunctionIds>_xldudf_MFE_GSGETPLACEDETAILSJSON</we:customFunctionIds>
        <we:customFunctionIds>_xldudf_MFE_GSGETPLACEPHOTO</we:customFunctionIds>
        <we:customFunctionIds>_xldudf_MFE_GSGETSTREETVIEW</we:customFunctionIds>
        <we:customFunctionIds>_xldudf_MFE_GSFINDPLACES</we:customFunctionIds>
        <we:customFunctionIds>_xldudf_MFE_GSGETPOINT</we:customFunctionIds>
        <we:customFunctionIds>_xldudf_MFE_GSPLUSCODE</we:customFunctionIds>
        <we:customFunctionIds>_xldudf_MFE_GSGETPLACEID</we:customFunctionIds>
        <we:customFunctionIds>_xldudf_MFE_GSGETLATLNG</we:customFunctionIds>
        <we:customFunctionIds>_xldudf_MFE_GSGEOCODE</we:customFunctionIds>
        <we:customFunctionIds>_xldudf_MFE_GSREVERSEGEOCODE</we:customFunctionIds>
        <we:customFunctionIds>_xldudf_MFE_GSPARSELATLNG</we:customFunctionIds>
        <we:customFunctionIds>_xldudf_MFE_GSGETADDRESS</we:customFunctionIds>
        <we:customFunctionIds>_xldudf_MFE_GSGETADDRESSCOMPONENTS</we:customFunctionIds>
        <we:customFunctionIds>_xldudf_MFE_HSFINDPLACES</we:customFunctionIds>
        <we:customFunctionIds>_xldudf_MFE_HSGETLATLNG</we:customFunctionIds>
        <we:customFunctionIds>_xldudf_MFE_HSGEOCODE</we:customFunctionIds>
        <we:customFunctionIds>_xldudf_MFE_HSGETADDRESSCOMPONENTS</we:customFunctionIds>
        <we:customFunctionIds>_xldudf_MFE_GSNEARBYPLACES</we:customFunctionIds>
        <we:customFunctionIds>_xldudf_MFE_GSGETISOLINEMAPFROM</we:customFunctionIds>
        <we:customFunctionIds>_xldudf_MFE_GSGETISOLINEMAPTO</we:customFunctionIds>
        <we:customFunctionIds>_xldudf_MFE_GSGETLINEARDISTANCE</we:customFunctionIds>
        <we:customFunctionIds>_xldudf_MFE_GSGETDISTANCELATLNG</we:customFunctionIds>
        <we:customFunctionIds>_xldudf_MFE_GSGETROUTEDISTANCE</we:customFunctionIds>
        <we:customFunctionIds>_xldudf_MFE_GSGETROUTETIME</we:customFunctionIds>
        <we:customFunctionIds>_xldudf_MFE_GSGETROUTECOST</we:customFunctionIds>
        <we:customFunctionIds>_xldudf_MFE_GSGETROUTEURL</we:customFunctionIds>
        <we:customFunctionIds>_xldudf_MFE_GSGETPLACEURL</we:customFunctionIds>
        <we:customFunctionIds>_xldudf_MFE_GSGETPOINTSMAP</we:customFunctionIds>
        <we:customFunctionIds>_xldudf_MFE_GSGETROUTEMAP</we:customFunctionIds>
        <we:customFunctionIds>_xldudf_MFE_GSCOMMUTEURL</we:customFunctionIds>
        <we:customFunctionIds>_xldudf_MFE_GSCOMMUTETIME</we:customFunctionIds>
        <we:customFunctionIds>_xldudf_MFE_GSCOMMUTEDISTANCE</we:customFunctionIds>
        <we:customFunctionIds>_xldudf_MFE_GSCOMMUTECOST</we:customFunctionIds>
        <we:customFunctionIds>_xldudf_MFE_GSCOMMUTEROUTEMAP</we:customFunctionIds>
        <we:customFunctionIds>_xldudf_MFE_GSINSERTHEATMAP</we:customFunctionIds>
        <we:customFunctionIds>_xldudf_MFE_GSINSERTIMAGE</we:customFunctionIds>
        <we:customFunctionIds>_xldudf_MFE_GSMULTIFINDPLACES</we:customFunctionIds>
        <we:customFunctionIds>_xldudf_MFE_GSMULTINEARBYPLACES</we:customFunctionIds>
        <we:customFunctionIds>_xldudf_MFE_GEOGETTYPE</we:customFunctionIds>
        <we:customFunctionIds>_xldudf_MFE_GEOLOADJSON</we:customFunctionIds>
        <we:customFunctionIds>_xldudf_MFE_GEOFLIP</we:customFunctionIds>
        <we:customFunctionIds>_xldudf_MFE_GEOGETCOORDS</we:customFunctionIds>
        <we:customFunctionIds>_xldudf_MFE_GEOLINKCONTAINED</we:customFunctionIds>
        <we:customFunctionIds>_xldudf_MFE_GEOLINKRESOLVE</we:customFunctionIds>
        <we:customFunctionIds>_xldudf_MFE_GEOCOLLECTION</we:customFunctionIds>
        <we:customFunctionIds>_xldudf_MFE_GEOISOLINEFROM</we:customFunctionIds>
        <we:customFunctionIds>_xldudf_MFE_GEOISOLINETO</we:customFunctionIds>
        <we:customFunctionIds>_xldudf_MFE_GEONEARBYPLACES</we:customFunctionIds>
        <we:customFunctionIds>_xldudf_MFE_GEOFINDPLACES</we:customFunctionIds>
        <we:customFunctionIds>_xldudf_MFE_GEOINTERSECT</we:customFunctionIds>
        <we:customFunctionIds>_xldudf_MFE_GEOGETCHILDS</we:customFunctionIds>
        <we:customFunctionIds>_xldudf_MFE_GEOCONTAINSPOINTS</we:customFunctionIds>
        <we:customFunctionIds>_xldudf_MFE_GEOPOINT</we:customFunctionIds>
        <we:customFunctionIds>_xldudf_MFE_GEOPOLYGON</we:customFunctionIds>
        <we:customFunctionIds>_xldudf_MFE_GEORECTANGLE</we:customFunctionIds>
        <we:customFunctionIds>_xldudf_MFE_GEOBBOX</we:customFunctionIds>
        <we:customFunctionIds>_xldudf_MFE_GEOCIRCLE</we:customFunctionIds>
        <we:customFunctionIds>_xldudf_MFE_GEOSETCOLOR</we:customFunctionIds>
        <we:customFunctionIds>_xldudf_MFE_GEOSETMARKERICON</we:customFunctionIds>
        <we:customFunctionIds>_xldudf_MFE_GEODISTANCE</we:customFunctionIds>
        <we:customFunctionIds>_xldudf_MFE_GEOGETAREA</we:customFunctionIds>
        <we:customFunctionIds>_xldudf_MFE_GEOGETCENTROID</we:customFunctionIds>
        <we:customFunctionIds>_xldudf_MFE_GEOGETCENTER</we:customFunctionIds>
        <we:customFunctionIds>_xldudf_MFE_GEOGETLATLNG</we:customFunctionIds>
        <we:customFunctionIds>_xldudf_MFE_GEOGETLATLNGSTRING</we:customFunctionIds>
        <we:customFunctionIds>_xldudf_MFE_GEOSHAPE</we:customFunctionIds>
        <we:customFunctionIds>_xldudf_MFE_GEOMAPOPTIONS</we:customFunctionIds>
        <we:customFunctionIds>_xldudf_MFE_GEOTOMAP</we:customFunctionIds>
        <we:customFunctionIds>_xldudf_MFE_GEOTOTABLE</we:customFunctionIds>
        <we:customFunctionIds>_xldudf_MFE_GEOPROPERTIES</we:customFunctionIds>
        <we:customFunctionIds>_xldudf_MFE_GEOGEOMETRY</we:customFunctionIds>
        <we:customFunctionIds>_xldudf_MFE_GEOSETPROPERTY</we:customFunctionIds>
        <we:customFunctionIds>_xldudf_MFE_GEOSETPROPERTIES</we:customFunctionIds>
        <we:customFunctionIds>_xldudf_MFE_GEOSIMPLIFY</we:customFunctionIds>
        <we:customFunctionIds>_xldudf_MFE_GEOGETRADIUS</we:customFunctionIds>
        <we:customFunctionIds>_xldudf_MFE_GEOCIRCUMCIRCLE</we:customFunctionIds>
        <we:customFunctionIds>_xldudf_MFE_GEOGETCOORDSSTRING</we:customFunctionIds>
        <we:customFunctionIds>_xldudf_MFE_GEOISCONTAIN</we:customFunctionIds>
        <we:customFunctionIds>_xldudf_MFE_GEOISOVERLAP</we:customFunctionIds>
        <we:customFunctionIds>_xldudf_MFE_GEOGETGRID</we:customFunctionIds>
        <we:customFunctionIds>_xldudf_MFE_GEOGETGRIDPOINTS</we:customFunctionIds>
        <we:customFunctionIds>_xldudf_MFE_GEOSUBTRACT</we:customFunctionIds>
        <we:customFunctionIds>_xldudf_MFE_GEOUNION</we:customFunctionIds>
        <we:customFunctionIds>_xldudf_MFE_HSREVERSEGEOCODE</we:customFunctionIds>
        <we:customFunctionIds>_xldudf_MFE_GEOTOKML</we:customFunctionIds>
        <we:customFunctionIds>_xldudf_MFE_GSFINDPLACEFROMTEXT</we:customFunctionIds>
        <we:customFunctionIds>_xldudf_MFE_BSDIRECTIONSDISTANCE</we:customFunctionIds>
        <we:customFunctionIds>_xldudf_MFE_BSDIRECTIONSTIME</we:customFunctionIds>
        <we:customFunctionIds>_xldudf_MFE_BSDIRECTIONSCOST</we:customFunctionIds>
        <we:customFunctionIds>_xldudf_MFE_BSDIRECTIONSREGIONTRAVELSUMMARY</we:customFunctionIds>
        <we:customFunctionIds>_xldudf_MFE_BSDIRECTIONSMAP</we:customFunctionIds>
        <we:customFunctionIds>_xldudf_MFE_BSDIRECTIONSURL</we:customFunctionIds>
        <we:customFunctionIds>_xldudf_MFE_BSGEOCODE</we:customFunctionIds>
        <we:customFunctionIds>_xldudf_MFE_BSGETLATLNG</we:customFunctionIds>
        <we:customFunctionIds>_xldudf_MFE_BSGETADDRESSCOMPONENTS</we:customFunctionIds>
        <we:customFunctionIds>_xldudf_MFE_BSREVERSEGEOCODE</we:customFunctionIds>
        <we:customFunctionIds>_xldudf_MFE_GENERATERGBAMONOCHROMATIC</we:customFunctionIds>
        <we:customFunctionIds>_xldudf_MFE_GEOBUFFER</we:customFunctionIds>
        <we:customFunctionIds>_xldudf_MFE_GEOLINESTRING</we:customFunctionIds>
        <we:customFunctionIds>_xldudf_MFE_GEOROUTELINE</we:customFunctionIds>
        <we:customFunctionIds>_xldudf_MFE_GEOCOMMUTELINE</we:customFunctionIds>
        <we:customFunctionIds>_xldudf_MFE_GEOFINDWITHINBOUNDARIES</we:customFunctionIds>
        <we:customFunctionIds>_xldudf_MFE_GEODRAW</we:customFunctionIds>
        <we:customFunctionIds>_xldudf_MFE_HIGHLIGHTDUPLICATES</we:customFunctionIds>
        <we:customFunctionIds>_xldudf_MFE_GSBOUNDARIES</we:customFunctionIds>
        <we:customFunctionIds>_xldudf_MFE_GEOBOUNDARIES</we:customFunctionIds>
        <we:customFunctionIds>_xldudf_MFE_GSNEARBYPLACES2</we:customFunctionIds>
        <we:customFunctionIds>_xldudf_MFE_GSFINDPLACES2</we:customFunctionIds>
        <we:customFunctionIds>_xldudf_MFE_GEOFINDPLACES2</we:customFunctionIds>
        <we:customFunctionIds>_xldudf_MFE_GENERATERGBACOLORS</we:customFunctionIds>
        <we:customFunctionIds>_xldudf_MFE_HSLTORGBA</we:customFunctionIds>
        <we:customFunctionIds>_xldudf_MFE_GSDOWNLOAD</we:customFunctionIds>
        <we:customFunctionIds>_xldudf_MFE_GSDOWNLOADPLACEPHOTO</we:customFunctionIds>
        <we:customFunctionIds>_xldudf_MFE_GSDOWNLOADSTREETVIEWIMAGE</we:customFunctionIds>
        <we:customFunctionIds>_xldudf_MFE_GSDOWNLOADACTIVERANGEIMAGES</we:customFunctionIds>
        <we:customFunctionIds>_xldudf_MFE_GSDOWNLOADFORMULAIMAGES</we:customFunctionIds>
        <we:customFunctionIds>_xldudf_MFE_GSDOWNLOADOVERGRIDIMAGES</we:customFunctionIds>
        <we:customFunctionIds>_xldudf_MFE_GSFORMULASTOGGLE</we:customFunctionIds>
        <we:customFunctionIds>_xldudf_MFE_GSFORMULASENABLE</we:customFunctionIds>
        <we:customFunctionIds>_xldudf_MFE_GSFORMULASDISABLE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1D73-8F1D-4455-B376-F7416B6A391E}">
  <dimension ref="A1:AJ37"/>
  <sheetViews>
    <sheetView showGridLines="0" topLeftCell="B1" workbookViewId="0">
      <selection activeCell="I3" sqref="I3:I7"/>
    </sheetView>
  </sheetViews>
  <sheetFormatPr defaultColWidth="8.81640625" defaultRowHeight="14"/>
  <cols>
    <col min="1" max="1" width="7.453125" style="12" customWidth="1"/>
    <col min="2" max="2" width="10.81640625" style="12" customWidth="1"/>
    <col min="3" max="3" width="46.1796875" style="12" bestFit="1" customWidth="1"/>
    <col min="4" max="4" width="40.81640625" style="12" bestFit="1" customWidth="1"/>
    <col min="5" max="5" width="18.453125" style="12" customWidth="1"/>
    <col min="6" max="6" width="8.81640625" style="12"/>
    <col min="7" max="7" width="12" style="12" bestFit="1" customWidth="1"/>
    <col min="8" max="8" width="11.81640625" style="12" bestFit="1" customWidth="1"/>
    <col min="9" max="16384" width="8.81640625" style="12"/>
  </cols>
  <sheetData>
    <row r="1" spans="1:36" s="4" customFormat="1" ht="56.15" customHeight="1">
      <c r="A1" s="1"/>
      <c r="B1" s="1"/>
      <c r="C1" s="3" t="s">
        <v>0</v>
      </c>
      <c r="D1" s="10"/>
      <c r="E1" s="10"/>
      <c r="F1" s="2"/>
      <c r="G1" s="1"/>
      <c r="H1" s="1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s="4" customFormat="1" ht="10.5" customHeight="1">
      <c r="A2" s="17"/>
      <c r="B2" s="17"/>
      <c r="C2" s="18"/>
      <c r="F2" s="19"/>
      <c r="G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s="22" customFormat="1" ht="23">
      <c r="A3" s="20"/>
      <c r="B3" s="20"/>
      <c r="C3" s="11" t="s">
        <v>1</v>
      </c>
      <c r="D3" s="11" t="s">
        <v>2</v>
      </c>
      <c r="E3" s="30" t="s">
        <v>3</v>
      </c>
      <c r="F3" s="11" t="s">
        <v>4</v>
      </c>
      <c r="G3" s="11" t="s">
        <v>5</v>
      </c>
      <c r="H3" s="30" t="s">
        <v>6</v>
      </c>
      <c r="I3" s="60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>
      <c r="C4" s="64" t="s">
        <v>7</v>
      </c>
      <c r="D4" s="64" t="s">
        <v>8</v>
      </c>
      <c r="E4" s="65">
        <v>47.45</v>
      </c>
      <c r="F4" s="66">
        <f t="shared" ref="F4:F29" si="0">E4/$E$30</f>
        <v>0.36989596832883259</v>
      </c>
      <c r="G4" s="67">
        <f>F4</f>
        <v>0.36989596832883259</v>
      </c>
      <c r="H4" s="64"/>
    </row>
    <row r="5" spans="1:36">
      <c r="C5" s="64" t="s">
        <v>9</v>
      </c>
      <c r="D5" s="64" t="s">
        <v>10</v>
      </c>
      <c r="E5" s="65">
        <v>46.690664349999999</v>
      </c>
      <c r="F5" s="66">
        <f t="shared" si="0"/>
        <v>0.36397657537744471</v>
      </c>
      <c r="G5" s="67">
        <f>F5+G4</f>
        <v>0.7338725437062773</v>
      </c>
      <c r="H5" s="64"/>
    </row>
    <row r="6" spans="1:36">
      <c r="C6" s="64" t="s">
        <v>11</v>
      </c>
      <c r="D6" s="64" t="s">
        <v>12</v>
      </c>
      <c r="E6" s="65">
        <v>13.021772222222221</v>
      </c>
      <c r="F6" s="66">
        <f t="shared" si="0"/>
        <v>0.10151108631183103</v>
      </c>
      <c r="G6" s="67">
        <f t="shared" ref="G6:G7" si="1">F6+G5</f>
        <v>0.83538363001810834</v>
      </c>
      <c r="H6" s="64"/>
    </row>
    <row r="7" spans="1:36">
      <c r="C7" s="64" t="s">
        <v>13</v>
      </c>
      <c r="D7" s="64" t="s">
        <v>14</v>
      </c>
      <c r="E7" s="65">
        <v>8.6999705555555558</v>
      </c>
      <c r="F7" s="66">
        <f t="shared" si="0"/>
        <v>6.7820527567535385E-2</v>
      </c>
      <c r="G7" s="67">
        <f t="shared" si="1"/>
        <v>0.90320415758564376</v>
      </c>
      <c r="H7" s="64"/>
    </row>
    <row r="8" spans="1:36">
      <c r="C8" s="64" t="s">
        <v>15</v>
      </c>
      <c r="D8" s="64" t="s">
        <v>16</v>
      </c>
      <c r="E8" s="65">
        <v>5.5604433333333336</v>
      </c>
      <c r="F8" s="66">
        <f t="shared" si="0"/>
        <v>4.3346376630578186E-2</v>
      </c>
      <c r="G8" s="67">
        <f>F8+G7</f>
        <v>0.94655053421622193</v>
      </c>
      <c r="H8" s="64"/>
    </row>
    <row r="9" spans="1:36">
      <c r="C9" s="68" t="s">
        <v>17</v>
      </c>
      <c r="D9" s="68" t="s">
        <v>18</v>
      </c>
      <c r="E9" s="15">
        <v>1.378381816666667</v>
      </c>
      <c r="F9" s="69">
        <f t="shared" si="0"/>
        <v>1.0745160733462005E-2</v>
      </c>
      <c r="G9" s="70">
        <f>F9+G8</f>
        <v>0.95729569494968392</v>
      </c>
      <c r="H9" s="68"/>
    </row>
    <row r="10" spans="1:36">
      <c r="C10" s="14" t="s">
        <v>19</v>
      </c>
      <c r="D10" s="14" t="s">
        <v>20</v>
      </c>
      <c r="E10" s="15">
        <v>1.2914851944444443</v>
      </c>
      <c r="F10" s="61">
        <f t="shared" si="0"/>
        <v>1.0067759042810924E-2</v>
      </c>
      <c r="G10" s="62">
        <f t="shared" ref="G10:G29" si="2">F10+G9</f>
        <v>0.96736345399249479</v>
      </c>
      <c r="H10" s="14"/>
    </row>
    <row r="11" spans="1:36">
      <c r="C11" s="14" t="s">
        <v>21</v>
      </c>
      <c r="D11" s="14" t="s">
        <v>22</v>
      </c>
      <c r="E11" s="16">
        <v>0.86805555555555558</v>
      </c>
      <c r="F11" s="61">
        <f t="shared" si="0"/>
        <v>6.7669178142348773E-3</v>
      </c>
      <c r="G11" s="62">
        <f t="shared" si="2"/>
        <v>0.97413037180672968</v>
      </c>
      <c r="H11" s="14"/>
    </row>
    <row r="12" spans="1:36">
      <c r="C12" s="14" t="s">
        <v>23</v>
      </c>
      <c r="D12" s="14" t="s">
        <v>24</v>
      </c>
      <c r="E12" s="16">
        <v>0.81248666666666669</v>
      </c>
      <c r="F12" s="61">
        <f t="shared" si="0"/>
        <v>6.3337311342662192E-3</v>
      </c>
      <c r="G12" s="62">
        <f t="shared" si="2"/>
        <v>0.98046410294099595</v>
      </c>
      <c r="H12" s="14"/>
    </row>
    <row r="13" spans="1:36">
      <c r="C13" s="14" t="s">
        <v>25</v>
      </c>
      <c r="D13" s="14" t="s">
        <v>26</v>
      </c>
      <c r="E13" s="15">
        <v>0.60414466666666666</v>
      </c>
      <c r="F13" s="61">
        <f t="shared" si="0"/>
        <v>4.709603297942391E-3</v>
      </c>
      <c r="G13" s="62">
        <f t="shared" si="2"/>
        <v>0.9851737062389383</v>
      </c>
      <c r="H13" s="14"/>
    </row>
    <row r="14" spans="1:36">
      <c r="C14" s="14" t="s">
        <v>27</v>
      </c>
      <c r="D14" s="14" t="s">
        <v>28</v>
      </c>
      <c r="E14" s="16">
        <v>0.45118025000000006</v>
      </c>
      <c r="F14" s="61">
        <f t="shared" si="0"/>
        <v>3.5171708211716498E-3</v>
      </c>
      <c r="G14" s="62">
        <f t="shared" si="2"/>
        <v>0.98869087706010994</v>
      </c>
      <c r="H14" s="14"/>
    </row>
    <row r="15" spans="1:36">
      <c r="C15" s="14" t="s">
        <v>29</v>
      </c>
      <c r="D15" s="14" t="s">
        <v>30</v>
      </c>
      <c r="E15" s="16">
        <v>0.3652455</v>
      </c>
      <c r="F15" s="61">
        <f t="shared" si="0"/>
        <v>2.8472673951580318E-3</v>
      </c>
      <c r="G15" s="62">
        <f t="shared" si="2"/>
        <v>0.991538144455268</v>
      </c>
      <c r="H15" s="14"/>
    </row>
    <row r="16" spans="1:36">
      <c r="C16" s="14" t="s">
        <v>31</v>
      </c>
      <c r="D16" s="14" t="s">
        <v>32</v>
      </c>
      <c r="E16" s="16">
        <v>0.31603500000000001</v>
      </c>
      <c r="F16" s="61">
        <f t="shared" si="0"/>
        <v>2.4636474678778209E-3</v>
      </c>
      <c r="G16" s="62">
        <f t="shared" si="2"/>
        <v>0.99400179192314586</v>
      </c>
      <c r="H16" s="14"/>
    </row>
    <row r="17" spans="3:8">
      <c r="C17" s="14" t="s">
        <v>33</v>
      </c>
      <c r="D17" s="14" t="s">
        <v>34</v>
      </c>
      <c r="E17" s="16">
        <v>0.12146750000000001</v>
      </c>
      <c r="F17" s="61">
        <f t="shared" si="0"/>
        <v>9.4689859921986237E-4</v>
      </c>
      <c r="G17" s="62">
        <f t="shared" si="2"/>
        <v>0.99494869052236568</v>
      </c>
      <c r="H17" s="14"/>
    </row>
    <row r="18" spans="3:8">
      <c r="C18" s="14" t="s">
        <v>35</v>
      </c>
      <c r="D18" s="14" t="s">
        <v>36</v>
      </c>
      <c r="E18" s="15">
        <v>0.12028125000000001</v>
      </c>
      <c r="F18" s="61">
        <f t="shared" si="0"/>
        <v>9.3765120001164165E-4</v>
      </c>
      <c r="G18" s="62">
        <f t="shared" si="2"/>
        <v>0.99588634172237733</v>
      </c>
      <c r="H18" s="14"/>
    </row>
    <row r="19" spans="3:8">
      <c r="C19" s="14" t="s">
        <v>37</v>
      </c>
      <c r="D19" s="14" t="s">
        <v>38</v>
      </c>
      <c r="E19" s="15">
        <v>0.11670525000000002</v>
      </c>
      <c r="F19" s="61">
        <f t="shared" si="0"/>
        <v>9.0977453019617485E-4</v>
      </c>
      <c r="G19" s="62">
        <f t="shared" si="2"/>
        <v>0.99679611625257347</v>
      </c>
      <c r="H19" s="14"/>
    </row>
    <row r="20" spans="3:8">
      <c r="C20" s="14" t="s">
        <v>39</v>
      </c>
      <c r="D20" s="14" t="s">
        <v>32</v>
      </c>
      <c r="E20" s="16">
        <v>0.11612649999999999</v>
      </c>
      <c r="F20" s="61">
        <f t="shared" si="0"/>
        <v>9.0526289075106795E-4</v>
      </c>
      <c r="G20" s="62">
        <f t="shared" si="2"/>
        <v>0.99770137914332457</v>
      </c>
      <c r="H20" s="14"/>
    </row>
    <row r="21" spans="3:8">
      <c r="C21" s="14" t="s">
        <v>40</v>
      </c>
      <c r="D21" s="14" t="s">
        <v>41</v>
      </c>
      <c r="E21" s="16">
        <v>0.10635000000000003</v>
      </c>
      <c r="F21" s="61">
        <f t="shared" si="0"/>
        <v>8.2905028939454903E-4</v>
      </c>
      <c r="G21" s="62">
        <f t="shared" si="2"/>
        <v>0.99853042943271908</v>
      </c>
      <c r="H21" s="14"/>
    </row>
    <row r="22" spans="3:8">
      <c r="C22" s="14" t="s">
        <v>42</v>
      </c>
      <c r="D22" s="14" t="s">
        <v>43</v>
      </c>
      <c r="E22" s="15">
        <v>6.0940000000000001E-2</v>
      </c>
      <c r="F22" s="61">
        <f t="shared" si="0"/>
        <v>4.7505711928259338E-4</v>
      </c>
      <c r="G22" s="62">
        <f t="shared" si="2"/>
        <v>0.99900548655200172</v>
      </c>
      <c r="H22" s="14"/>
    </row>
    <row r="23" spans="3:8">
      <c r="C23" s="14" t="s">
        <v>44</v>
      </c>
      <c r="D23" s="14" t="s">
        <v>45</v>
      </c>
      <c r="E23" s="16">
        <v>3.995325000000001E-2</v>
      </c>
      <c r="F23" s="61">
        <f t="shared" si="0"/>
        <v>3.114551337541398E-4</v>
      </c>
      <c r="G23" s="62">
        <f t="shared" si="2"/>
        <v>0.99931694168575591</v>
      </c>
      <c r="H23" s="14"/>
    </row>
    <row r="24" spans="3:8">
      <c r="C24" s="14" t="s">
        <v>46</v>
      </c>
      <c r="D24" s="14" t="s">
        <v>47</v>
      </c>
      <c r="E24" s="15">
        <v>2.3587499999999997E-2</v>
      </c>
      <c r="F24" s="61">
        <f t="shared" si="0"/>
        <v>1.8387610438264145E-4</v>
      </c>
      <c r="G24" s="62">
        <f t="shared" si="2"/>
        <v>0.99950081779013855</v>
      </c>
      <c r="H24" s="14"/>
    </row>
    <row r="25" spans="3:8">
      <c r="C25" s="14" t="s">
        <v>48</v>
      </c>
      <c r="D25" s="14" t="s">
        <v>49</v>
      </c>
      <c r="E25" s="15">
        <v>2.2796E-2</v>
      </c>
      <c r="F25" s="61">
        <f t="shared" si="0"/>
        <v>1.777059745842796E-4</v>
      </c>
      <c r="G25" s="62">
        <f t="shared" si="2"/>
        <v>0.99967852376472288</v>
      </c>
      <c r="H25" s="14"/>
    </row>
    <row r="26" spans="3:8">
      <c r="C26" s="14" t="s">
        <v>50</v>
      </c>
      <c r="D26" s="14" t="s">
        <v>51</v>
      </c>
      <c r="E26" s="16">
        <v>1.8764499999999996E-2</v>
      </c>
      <c r="F26" s="61">
        <f t="shared" si="0"/>
        <v>1.4627845938264232E-4</v>
      </c>
      <c r="G26" s="62">
        <f t="shared" si="2"/>
        <v>0.99982480222410552</v>
      </c>
      <c r="H26" s="14"/>
    </row>
    <row r="27" spans="3:8">
      <c r="C27" s="14" t="s">
        <v>52</v>
      </c>
      <c r="D27" s="14" t="s">
        <v>53</v>
      </c>
      <c r="E27" s="15">
        <v>1.2082499999999999E-2</v>
      </c>
      <c r="F27" s="61">
        <f t="shared" si="0"/>
        <v>9.4188999733047825E-5</v>
      </c>
      <c r="G27" s="62">
        <f t="shared" si="2"/>
        <v>0.99991899122383854</v>
      </c>
      <c r="H27" s="14"/>
    </row>
    <row r="28" spans="3:8">
      <c r="C28" s="14" t="s">
        <v>54</v>
      </c>
      <c r="D28" s="14" t="s">
        <v>55</v>
      </c>
      <c r="E28" s="16">
        <v>1.0391749999999998E-2</v>
      </c>
      <c r="F28" s="61">
        <f t="shared" si="0"/>
        <v>8.1008776161878713E-5</v>
      </c>
      <c r="G28" s="62">
        <f t="shared" si="2"/>
        <v>1.0000000000000004</v>
      </c>
      <c r="H28" s="14"/>
    </row>
    <row r="29" spans="3:8">
      <c r="C29" s="14" t="s">
        <v>56</v>
      </c>
      <c r="D29" s="14" t="s">
        <v>32</v>
      </c>
      <c r="E29" s="16">
        <v>0</v>
      </c>
      <c r="F29" s="61">
        <f t="shared" si="0"/>
        <v>0</v>
      </c>
      <c r="G29" s="62">
        <f t="shared" si="2"/>
        <v>1.0000000000000004</v>
      </c>
      <c r="H29" s="14"/>
    </row>
    <row r="30" spans="3:8">
      <c r="C30" s="58" t="s">
        <v>57</v>
      </c>
      <c r="D30" s="58"/>
      <c r="E30" s="59">
        <f>SUM(E4:E29)</f>
        <v>128.27931111111107</v>
      </c>
      <c r="F30" s="63">
        <f>SUM(F4:F29)</f>
        <v>1.0000000000000004</v>
      </c>
      <c r="G30" s="59" t="s">
        <v>32</v>
      </c>
      <c r="H30" s="58"/>
    </row>
    <row r="33" spans="3:8" ht="14.5">
      <c r="C33" s="11" t="s">
        <v>58</v>
      </c>
      <c r="D33" s="11" t="s">
        <v>59</v>
      </c>
      <c r="E33" s="11" t="s">
        <v>60</v>
      </c>
      <c r="F33"/>
      <c r="G33"/>
      <c r="H33"/>
    </row>
    <row r="34" spans="3:8" ht="14.5">
      <c r="C34" s="14" t="s">
        <v>61</v>
      </c>
      <c r="D34" s="14"/>
      <c r="E34" s="15">
        <v>17.999907407407409</v>
      </c>
      <c r="F34"/>
      <c r="G34"/>
      <c r="H34"/>
    </row>
    <row r="35" spans="3:8" ht="14.5">
      <c r="C35" s="14" t="s">
        <v>62</v>
      </c>
      <c r="D35" s="14"/>
      <c r="E35" s="15">
        <v>25.83</v>
      </c>
      <c r="F35"/>
      <c r="G35"/>
      <c r="H35"/>
    </row>
    <row r="36" spans="3:8" ht="14.5">
      <c r="C36" s="14" t="s">
        <v>63</v>
      </c>
      <c r="D36" s="14"/>
      <c r="E36" s="15">
        <v>26.218</v>
      </c>
      <c r="F36"/>
      <c r="G36"/>
      <c r="H36"/>
    </row>
    <row r="37" spans="3:8" ht="14.5">
      <c r="C37" s="58" t="s">
        <v>57</v>
      </c>
      <c r="D37" s="58"/>
      <c r="E37" s="59">
        <f>SUM(E34:E36)</f>
        <v>70.047907407407408</v>
      </c>
      <c r="F37"/>
      <c r="G37"/>
      <c r="H37"/>
    </row>
  </sheetData>
  <autoFilter ref="C3:G29" xr:uid="{E89B1D73-8F1D-4455-B376-F7416B6A391E}">
    <sortState xmlns:xlrd2="http://schemas.microsoft.com/office/spreadsheetml/2017/richdata2" ref="C4:G30">
      <sortCondition descending="1" ref="F3:F29"/>
    </sortState>
  </autoFilter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CEC2-C7CF-4324-85AB-E5E2CDF8704E}">
  <dimension ref="A1:D27"/>
  <sheetViews>
    <sheetView showGridLines="0" workbookViewId="0">
      <selection activeCell="C10" sqref="C10"/>
    </sheetView>
  </sheetViews>
  <sheetFormatPr defaultRowHeight="14.5"/>
  <cols>
    <col min="1" max="1" width="12.81640625" customWidth="1"/>
    <col min="2" max="2" width="66.1796875" customWidth="1"/>
    <col min="4" max="4" width="13.1796875" customWidth="1"/>
  </cols>
  <sheetData>
    <row r="1" spans="1:4" ht="15.5">
      <c r="A1" s="71" t="s">
        <v>187</v>
      </c>
      <c r="B1" s="193" t="s">
        <v>188</v>
      </c>
      <c r="C1" s="193"/>
      <c r="D1" s="71" t="s">
        <v>189</v>
      </c>
    </row>
    <row r="2" spans="1:4">
      <c r="B2" s="72" t="s">
        <v>190</v>
      </c>
    </row>
    <row r="3" spans="1:4" ht="21">
      <c r="A3" s="73" t="s">
        <v>191</v>
      </c>
      <c r="B3" s="73" t="s">
        <v>192</v>
      </c>
      <c r="C3" s="73" t="s">
        <v>193</v>
      </c>
      <c r="D3" s="74" t="s">
        <v>194</v>
      </c>
    </row>
    <row r="4" spans="1:4">
      <c r="A4" s="75" t="s">
        <v>195</v>
      </c>
      <c r="B4" s="76" t="s">
        <v>196</v>
      </c>
      <c r="C4" s="75" t="s">
        <v>197</v>
      </c>
      <c r="D4" s="77">
        <v>1.99</v>
      </c>
    </row>
    <row r="5" spans="1:4">
      <c r="A5" s="75" t="s">
        <v>198</v>
      </c>
      <c r="B5" s="76" t="s">
        <v>199</v>
      </c>
      <c r="C5" s="75" t="s">
        <v>197</v>
      </c>
      <c r="D5" s="77">
        <v>1.59</v>
      </c>
    </row>
    <row r="6" spans="1:4">
      <c r="A6" s="75" t="s">
        <v>200</v>
      </c>
      <c r="B6" s="76" t="s">
        <v>201</v>
      </c>
      <c r="C6" s="75" t="s">
        <v>197</v>
      </c>
      <c r="D6" s="77">
        <v>1.29</v>
      </c>
    </row>
    <row r="7" spans="1:4">
      <c r="A7" s="75" t="s">
        <v>202</v>
      </c>
      <c r="B7" s="76" t="s">
        <v>203</v>
      </c>
      <c r="C7" s="75" t="s">
        <v>197</v>
      </c>
      <c r="D7" s="77">
        <v>1.54</v>
      </c>
    </row>
    <row r="8" spans="1:4">
      <c r="A8" s="75" t="s">
        <v>204</v>
      </c>
      <c r="B8" s="76" t="s">
        <v>205</v>
      </c>
      <c r="C8" s="75" t="s">
        <v>197</v>
      </c>
      <c r="D8" s="77">
        <v>1.23</v>
      </c>
    </row>
    <row r="9" spans="1:4">
      <c r="A9" s="75" t="s">
        <v>206</v>
      </c>
      <c r="B9" s="76" t="s">
        <v>207</v>
      </c>
      <c r="C9" s="75" t="s">
        <v>197</v>
      </c>
      <c r="D9" s="77">
        <v>1</v>
      </c>
    </row>
    <row r="10" spans="1:4">
      <c r="A10" s="75" t="s">
        <v>208</v>
      </c>
      <c r="B10" s="76" t="s">
        <v>209</v>
      </c>
      <c r="C10" s="75" t="s">
        <v>197</v>
      </c>
      <c r="D10" s="77">
        <v>2.58</v>
      </c>
    </row>
    <row r="11" spans="1:4">
      <c r="A11" s="75" t="s">
        <v>210</v>
      </c>
      <c r="B11" s="76" t="s">
        <v>211</v>
      </c>
      <c r="C11" s="75" t="s">
        <v>197</v>
      </c>
      <c r="D11" s="77">
        <v>2.06</v>
      </c>
    </row>
    <row r="12" spans="1:4">
      <c r="A12" s="75" t="s">
        <v>212</v>
      </c>
      <c r="B12" s="76" t="s">
        <v>213</v>
      </c>
      <c r="C12" s="75" t="s">
        <v>197</v>
      </c>
      <c r="D12" s="77">
        <v>1.66</v>
      </c>
    </row>
    <row r="13" spans="1:4">
      <c r="A13" s="75" t="s">
        <v>214</v>
      </c>
      <c r="B13" s="76" t="s">
        <v>215</v>
      </c>
      <c r="C13" s="75" t="s">
        <v>197</v>
      </c>
      <c r="D13" s="77">
        <v>1.98</v>
      </c>
    </row>
    <row r="14" spans="1:4">
      <c r="A14" s="75" t="s">
        <v>216</v>
      </c>
      <c r="B14" s="76" t="s">
        <v>217</v>
      </c>
      <c r="C14" s="75" t="s">
        <v>197</v>
      </c>
      <c r="D14" s="77">
        <v>1.58</v>
      </c>
    </row>
    <row r="15" spans="1:4">
      <c r="A15" s="75" t="s">
        <v>218</v>
      </c>
      <c r="B15" s="76" t="s">
        <v>219</v>
      </c>
      <c r="C15" s="75" t="s">
        <v>197</v>
      </c>
      <c r="D15" s="77">
        <v>1.28</v>
      </c>
    </row>
    <row r="16" spans="1:4" ht="18">
      <c r="A16" s="75" t="s">
        <v>220</v>
      </c>
      <c r="B16" s="76" t="s">
        <v>221</v>
      </c>
      <c r="C16" s="75" t="s">
        <v>197</v>
      </c>
      <c r="D16" s="77">
        <v>0.91</v>
      </c>
    </row>
    <row r="17" spans="1:4" ht="18">
      <c r="A17" s="75" t="s">
        <v>222</v>
      </c>
      <c r="B17" s="76" t="s">
        <v>223</v>
      </c>
      <c r="C17" s="75" t="s">
        <v>197</v>
      </c>
      <c r="D17" s="77">
        <v>0.73</v>
      </c>
    </row>
    <row r="18" spans="1:4">
      <c r="A18" s="75" t="s">
        <v>224</v>
      </c>
      <c r="B18" s="76" t="s">
        <v>225</v>
      </c>
      <c r="C18" s="75" t="s">
        <v>197</v>
      </c>
      <c r="D18" s="77">
        <v>0.65</v>
      </c>
    </row>
    <row r="19" spans="1:4">
      <c r="A19" s="75" t="s">
        <v>226</v>
      </c>
      <c r="B19" s="76" t="s">
        <v>227</v>
      </c>
      <c r="C19" s="75" t="s">
        <v>197</v>
      </c>
      <c r="D19" s="77">
        <v>1.26</v>
      </c>
    </row>
    <row r="20" spans="1:4">
      <c r="A20" s="75" t="s">
        <v>228</v>
      </c>
      <c r="B20" s="76" t="s">
        <v>229</v>
      </c>
      <c r="C20" s="75" t="s">
        <v>197</v>
      </c>
      <c r="D20" s="77">
        <v>1.01</v>
      </c>
    </row>
    <row r="21" spans="1:4">
      <c r="A21" s="75" t="s">
        <v>230</v>
      </c>
      <c r="B21" s="76" t="s">
        <v>231</v>
      </c>
      <c r="C21" s="75" t="s">
        <v>197</v>
      </c>
      <c r="D21" s="77">
        <v>0.82</v>
      </c>
    </row>
    <row r="22" spans="1:4">
      <c r="A22" s="75" t="s">
        <v>232</v>
      </c>
      <c r="B22" s="76" t="s">
        <v>233</v>
      </c>
      <c r="C22" s="75" t="s">
        <v>197</v>
      </c>
      <c r="D22" s="77">
        <v>0.9</v>
      </c>
    </row>
    <row r="23" spans="1:4">
      <c r="A23" s="75" t="s">
        <v>234</v>
      </c>
      <c r="B23" s="76" t="s">
        <v>235</v>
      </c>
      <c r="C23" s="75" t="s">
        <v>197</v>
      </c>
      <c r="D23" s="77">
        <v>0.72</v>
      </c>
    </row>
    <row r="24" spans="1:4">
      <c r="A24" s="75" t="s">
        <v>236</v>
      </c>
      <c r="B24" s="76" t="s">
        <v>237</v>
      </c>
      <c r="C24" s="75" t="s">
        <v>197</v>
      </c>
      <c r="D24" s="77">
        <v>0.65</v>
      </c>
    </row>
    <row r="25" spans="1:4">
      <c r="A25" s="75" t="s">
        <v>238</v>
      </c>
      <c r="B25" s="76" t="s">
        <v>239</v>
      </c>
      <c r="C25" s="75" t="s">
        <v>197</v>
      </c>
      <c r="D25" s="77">
        <v>1.24</v>
      </c>
    </row>
    <row r="26" spans="1:4">
      <c r="A26" s="75" t="s">
        <v>240</v>
      </c>
      <c r="B26" s="76" t="s">
        <v>241</v>
      </c>
      <c r="C26" s="75" t="s">
        <v>197</v>
      </c>
      <c r="D26" s="77">
        <v>0.99</v>
      </c>
    </row>
    <row r="27" spans="1:4">
      <c r="A27" s="75" t="s">
        <v>242</v>
      </c>
      <c r="B27" s="76" t="s">
        <v>243</v>
      </c>
      <c r="C27" s="75" t="s">
        <v>197</v>
      </c>
      <c r="D27" s="77">
        <v>0.8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D690-B2CE-463E-8E7D-E73958A42E0F}">
  <dimension ref="A1:AK30"/>
  <sheetViews>
    <sheetView showGridLines="0" workbookViewId="0">
      <selection activeCell="I4" sqref="I4"/>
    </sheetView>
  </sheetViews>
  <sheetFormatPr defaultColWidth="8.81640625" defaultRowHeight="14"/>
  <cols>
    <col min="1" max="1" width="7.453125" style="35" customWidth="1"/>
    <col min="2" max="2" width="6.1796875" style="35" customWidth="1"/>
    <col min="3" max="3" width="25.54296875" style="35" customWidth="1"/>
    <col min="4" max="4" width="34.81640625" style="35" bestFit="1" customWidth="1"/>
    <col min="5" max="5" width="28.453125" style="35" customWidth="1"/>
    <col min="6" max="6" width="11.453125" style="35" customWidth="1"/>
    <col min="7" max="7" width="10.1796875" style="35" customWidth="1"/>
    <col min="8" max="8" width="10.453125" style="35" customWidth="1"/>
    <col min="9" max="9" width="9.1796875" style="35" customWidth="1"/>
    <col min="10" max="10" width="10.1796875" style="35" customWidth="1"/>
    <col min="11" max="11" width="41.1796875" style="35" customWidth="1"/>
    <col min="12" max="16384" width="8.81640625" style="35"/>
  </cols>
  <sheetData>
    <row r="1" spans="1:37" s="4" customFormat="1" ht="56.5" customHeight="1">
      <c r="A1" s="1"/>
      <c r="B1" s="1"/>
      <c r="C1" s="2" t="s">
        <v>64</v>
      </c>
      <c r="D1" s="10"/>
      <c r="E1" s="1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s="4" customFormat="1" ht="35">
      <c r="A2" s="17"/>
      <c r="B2" s="17"/>
      <c r="C2" s="19"/>
      <c r="F2" s="19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s="32" customFormat="1" ht="34.5">
      <c r="A3" s="29"/>
      <c r="B3" s="29"/>
      <c r="C3" s="30" t="s">
        <v>65</v>
      </c>
      <c r="D3" s="30" t="s">
        <v>66</v>
      </c>
      <c r="E3" s="30" t="s">
        <v>67</v>
      </c>
      <c r="F3" s="30" t="s">
        <v>68</v>
      </c>
      <c r="G3" s="30" t="s">
        <v>69</v>
      </c>
      <c r="H3" s="30" t="s">
        <v>70</v>
      </c>
      <c r="I3" s="30" t="s">
        <v>71</v>
      </c>
      <c r="J3" s="30" t="s">
        <v>72</v>
      </c>
      <c r="K3" s="30" t="s">
        <v>73</v>
      </c>
      <c r="L3" s="33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>
      <c r="C4" s="36" t="s">
        <v>74</v>
      </c>
      <c r="D4" s="36" t="s">
        <v>75</v>
      </c>
      <c r="E4" s="38">
        <v>1000</v>
      </c>
      <c r="F4" s="39">
        <v>60</v>
      </c>
      <c r="G4" s="40">
        <v>0.05</v>
      </c>
      <c r="H4" s="40">
        <v>9.2499999999999999E-2</v>
      </c>
      <c r="I4" s="41" t="s">
        <v>76</v>
      </c>
      <c r="J4" s="41" t="s">
        <v>77</v>
      </c>
      <c r="K4" s="45" t="s">
        <v>78</v>
      </c>
    </row>
    <row r="5" spans="1:37">
      <c r="C5" s="36" t="s">
        <v>74</v>
      </c>
      <c r="D5" s="36" t="s">
        <v>79</v>
      </c>
      <c r="E5" s="38">
        <v>500</v>
      </c>
      <c r="F5" s="39">
        <v>200</v>
      </c>
      <c r="G5" s="40">
        <v>0.05</v>
      </c>
      <c r="H5" s="40">
        <v>9.2499999999999999E-2</v>
      </c>
      <c r="I5" s="41" t="s">
        <v>76</v>
      </c>
      <c r="J5" s="41" t="s">
        <v>77</v>
      </c>
      <c r="K5" s="45" t="s">
        <v>78</v>
      </c>
    </row>
    <row r="6" spans="1:37">
      <c r="C6" s="36" t="s">
        <v>74</v>
      </c>
      <c r="D6" s="36" t="s">
        <v>80</v>
      </c>
      <c r="E6" s="38">
        <v>300</v>
      </c>
      <c r="F6" s="39">
        <v>315</v>
      </c>
      <c r="G6" s="40">
        <v>0.05</v>
      </c>
      <c r="H6" s="40">
        <v>9.2499999999999999E-2</v>
      </c>
      <c r="I6" s="41" t="s">
        <v>76</v>
      </c>
      <c r="J6" s="41" t="s">
        <v>77</v>
      </c>
      <c r="K6" s="45" t="s">
        <v>78</v>
      </c>
    </row>
    <row r="7" spans="1:37">
      <c r="C7" s="36" t="s">
        <v>74</v>
      </c>
      <c r="D7" s="36" t="s">
        <v>81</v>
      </c>
      <c r="E7" s="38">
        <v>300</v>
      </c>
      <c r="F7" s="39">
        <v>110</v>
      </c>
      <c r="G7" s="40">
        <v>0.05</v>
      </c>
      <c r="H7" s="40">
        <v>9.2499999999999999E-2</v>
      </c>
      <c r="I7" s="41" t="s">
        <v>76</v>
      </c>
      <c r="J7" s="41" t="s">
        <v>77</v>
      </c>
      <c r="K7" s="45" t="s">
        <v>78</v>
      </c>
    </row>
    <row r="8" spans="1:37">
      <c r="C8" s="49" t="s">
        <v>82</v>
      </c>
      <c r="D8" s="49"/>
      <c r="E8" s="50">
        <v>2100</v>
      </c>
      <c r="F8" s="51">
        <v>136.9047619047619</v>
      </c>
      <c r="G8" s="52">
        <v>0.05</v>
      </c>
      <c r="H8" s="52">
        <v>9.2499999999999999E-2</v>
      </c>
      <c r="I8" s="53"/>
      <c r="J8" s="54"/>
      <c r="K8" s="54"/>
    </row>
    <row r="9" spans="1:37">
      <c r="C9" s="49" t="s">
        <v>83</v>
      </c>
      <c r="D9" s="49"/>
      <c r="E9" s="50"/>
      <c r="F9" s="51">
        <f>F8*(1-(G8+H8))</f>
        <v>117.39583333333331</v>
      </c>
      <c r="G9" s="52"/>
      <c r="H9" s="52"/>
      <c r="I9" s="53"/>
      <c r="J9" s="54"/>
      <c r="K9" s="54"/>
    </row>
    <row r="10" spans="1:37" ht="14.5">
      <c r="C10" s="37"/>
      <c r="D10" s="37"/>
      <c r="E10" s="37"/>
    </row>
    <row r="11" spans="1:37" ht="14.5">
      <c r="C11" s="37"/>
      <c r="D11" s="37"/>
      <c r="E11" s="37"/>
    </row>
    <row r="12" spans="1:37" ht="34.5">
      <c r="C12" s="30" t="s">
        <v>65</v>
      </c>
      <c r="D12" s="30" t="s">
        <v>66</v>
      </c>
      <c r="E12" s="30" t="s">
        <v>67</v>
      </c>
      <c r="F12" s="30" t="s">
        <v>68</v>
      </c>
      <c r="G12" s="30" t="s">
        <v>69</v>
      </c>
      <c r="H12" s="30" t="s">
        <v>70</v>
      </c>
      <c r="I12" s="30" t="s">
        <v>71</v>
      </c>
      <c r="J12" s="30" t="s">
        <v>72</v>
      </c>
      <c r="K12" s="30" t="s">
        <v>73</v>
      </c>
    </row>
    <row r="13" spans="1:37">
      <c r="C13" s="36" t="s">
        <v>84</v>
      </c>
      <c r="D13" s="47" t="s">
        <v>85</v>
      </c>
      <c r="E13" s="34">
        <v>660</v>
      </c>
      <c r="F13" s="39"/>
      <c r="G13" s="40"/>
      <c r="H13" s="40"/>
      <c r="I13" s="41"/>
      <c r="J13" s="41"/>
      <c r="K13" s="45"/>
    </row>
    <row r="14" spans="1:37">
      <c r="C14" s="36" t="s">
        <v>84</v>
      </c>
      <c r="D14" s="47" t="s">
        <v>86</v>
      </c>
      <c r="E14" s="34">
        <v>750</v>
      </c>
      <c r="F14" s="39"/>
      <c r="G14" s="40"/>
      <c r="H14" s="40"/>
      <c r="I14" s="41"/>
      <c r="J14" s="41"/>
      <c r="K14" s="45"/>
    </row>
    <row r="15" spans="1:37">
      <c r="C15" s="36" t="s">
        <v>84</v>
      </c>
      <c r="D15" s="47" t="s">
        <v>87</v>
      </c>
      <c r="E15" s="34">
        <v>20</v>
      </c>
      <c r="F15" s="39"/>
      <c r="G15" s="40"/>
      <c r="H15" s="40"/>
      <c r="I15" s="41"/>
      <c r="J15" s="41"/>
      <c r="K15" s="45"/>
    </row>
    <row r="16" spans="1:37">
      <c r="C16" s="36" t="s">
        <v>84</v>
      </c>
      <c r="D16" s="47" t="s">
        <v>88</v>
      </c>
      <c r="E16" s="34">
        <v>200</v>
      </c>
      <c r="F16" s="39"/>
      <c r="G16" s="40"/>
      <c r="H16" s="40"/>
      <c r="I16" s="41"/>
      <c r="J16" s="41"/>
      <c r="K16" s="45"/>
    </row>
    <row r="17" spans="3:11">
      <c r="C17" s="36" t="s">
        <v>84</v>
      </c>
      <c r="D17" s="47" t="s">
        <v>89</v>
      </c>
      <c r="E17" s="34">
        <v>1800</v>
      </c>
      <c r="F17" s="42"/>
      <c r="G17" s="43"/>
      <c r="H17" s="43"/>
      <c r="I17" s="41"/>
      <c r="J17" s="44"/>
      <c r="K17" s="44"/>
    </row>
    <row r="18" spans="3:11">
      <c r="C18" s="36" t="s">
        <v>84</v>
      </c>
      <c r="D18" s="47" t="s">
        <v>90</v>
      </c>
      <c r="E18" s="34">
        <v>1200</v>
      </c>
      <c r="F18" s="42"/>
      <c r="G18" s="43"/>
      <c r="H18" s="43"/>
      <c r="I18" s="41"/>
      <c r="J18" s="44"/>
      <c r="K18" s="44"/>
    </row>
    <row r="19" spans="3:11" ht="14.5">
      <c r="C19" s="36" t="s">
        <v>84</v>
      </c>
      <c r="D19" s="48" t="s">
        <v>91</v>
      </c>
      <c r="E19" s="46">
        <v>0</v>
      </c>
      <c r="F19" s="41"/>
      <c r="G19" s="41"/>
      <c r="H19" s="41"/>
      <c r="I19" s="41"/>
      <c r="J19" s="41"/>
      <c r="K19" s="41"/>
    </row>
    <row r="20" spans="3:11" ht="14.5">
      <c r="C20" s="36" t="s">
        <v>84</v>
      </c>
      <c r="D20" s="48" t="s">
        <v>92</v>
      </c>
      <c r="E20" s="46">
        <v>0</v>
      </c>
      <c r="F20" s="41"/>
      <c r="G20" s="41"/>
      <c r="H20" s="41"/>
      <c r="I20" s="41"/>
      <c r="J20" s="41"/>
      <c r="K20" s="41"/>
    </row>
    <row r="21" spans="3:11" ht="14.5">
      <c r="C21" s="49" t="s">
        <v>82</v>
      </c>
      <c r="D21" s="55"/>
      <c r="E21" s="56">
        <f>SUM(E13:E20)</f>
        <v>4630</v>
      </c>
      <c r="F21" s="53"/>
      <c r="G21" s="53"/>
      <c r="H21" s="53"/>
      <c r="I21" s="53"/>
      <c r="J21" s="53"/>
      <c r="K21" s="53"/>
    </row>
    <row r="22" spans="3:11" ht="14.5">
      <c r="C22" s="49" t="s">
        <v>83</v>
      </c>
      <c r="D22" s="55"/>
      <c r="E22" s="57"/>
      <c r="F22" s="53"/>
      <c r="G22" s="53"/>
      <c r="H22" s="53"/>
      <c r="I22" s="53"/>
      <c r="J22" s="53"/>
      <c r="K22" s="53"/>
    </row>
    <row r="23" spans="3:11" ht="14.5">
      <c r="C23" s="37"/>
      <c r="D23" s="37"/>
      <c r="E23" s="37"/>
    </row>
    <row r="24" spans="3:11" ht="14.5">
      <c r="C24" s="37"/>
      <c r="D24" s="37"/>
      <c r="E24" s="37"/>
    </row>
    <row r="25" spans="3:11" ht="14.5">
      <c r="C25" s="37"/>
      <c r="D25" s="37"/>
      <c r="E25" s="37"/>
    </row>
    <row r="26" spans="3:11" ht="14.5">
      <c r="C26" s="37"/>
      <c r="D26" s="37"/>
      <c r="E26" s="37"/>
    </row>
    <row r="27" spans="3:11" ht="14.5">
      <c r="C27" s="37"/>
      <c r="D27" s="37"/>
      <c r="E27" s="37"/>
    </row>
    <row r="28" spans="3:11" ht="14.5">
      <c r="C28" s="37"/>
      <c r="D28" s="37"/>
      <c r="E28" s="37"/>
    </row>
    <row r="29" spans="3:11" ht="14.5">
      <c r="C29" s="37"/>
      <c r="D29" s="37"/>
      <c r="E29" s="37"/>
    </row>
    <row r="30" spans="3:11" ht="14.5">
      <c r="C30" s="37"/>
      <c r="D30" s="37"/>
      <c r="E30" s="3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FA3E-5D09-43DE-9409-EC22D3A480A5}">
  <sheetPr>
    <tabColor rgb="FF002B49"/>
  </sheetPr>
  <dimension ref="A1:T27"/>
  <sheetViews>
    <sheetView showGridLines="0" tabSelected="1" zoomScale="80" zoomScaleNormal="80" workbookViewId="0">
      <selection activeCell="C8" sqref="C8:P24"/>
    </sheetView>
  </sheetViews>
  <sheetFormatPr defaultColWidth="0" defaultRowHeight="0" customHeight="1" zeroHeight="1"/>
  <cols>
    <col min="1" max="1" width="2.81640625" style="106" customWidth="1"/>
    <col min="2" max="2" width="2.54296875" style="109" customWidth="1"/>
    <col min="3" max="14" width="9.1796875" style="109" customWidth="1"/>
    <col min="15" max="15" width="5.81640625" style="109" customWidth="1"/>
    <col min="16" max="16" width="9.1796875" style="109" customWidth="1"/>
    <col min="17" max="17" width="2.54296875" style="109" customWidth="1"/>
    <col min="18" max="18" width="2.81640625" style="109" customWidth="1"/>
    <col min="19" max="20" width="0" style="109" hidden="1" customWidth="1"/>
    <col min="21" max="16384" width="9.1796875" style="109" hidden="1"/>
  </cols>
  <sheetData>
    <row r="1" spans="1:18" s="106" customFormat="1" ht="15.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ht="15.5" customHeight="1">
      <c r="A2" s="109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8" ht="15.5" customHeight="1">
      <c r="A3" s="109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ht="15.5" customHeight="1">
      <c r="A4" s="109"/>
      <c r="B4" s="106"/>
      <c r="C4" s="106"/>
      <c r="D4" s="106"/>
      <c r="E4" s="106"/>
      <c r="F4" s="113" t="s">
        <v>247</v>
      </c>
      <c r="G4" s="106"/>
      <c r="H4" s="111"/>
      <c r="I4" s="106"/>
      <c r="J4" s="106"/>
      <c r="K4" s="106"/>
      <c r="L4" s="106"/>
      <c r="M4" s="106"/>
      <c r="N4" s="112"/>
      <c r="O4" s="112"/>
      <c r="P4" s="112"/>
      <c r="Q4" s="106"/>
    </row>
    <row r="5" spans="1:18" ht="15.5" customHeight="1">
      <c r="A5" s="109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12"/>
      <c r="O5" s="112"/>
      <c r="P5" s="112"/>
      <c r="Q5" s="106"/>
    </row>
    <row r="6" spans="1:18" ht="13">
      <c r="A6" s="109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6"/>
    </row>
    <row r="7" spans="1:18" ht="13">
      <c r="A7" s="109"/>
      <c r="B7" s="106"/>
      <c r="C7" s="106" t="s">
        <v>93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spans="1:18" ht="14.5" customHeight="1">
      <c r="A8" s="109"/>
      <c r="B8" s="106"/>
      <c r="C8" s="166" t="s">
        <v>246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8"/>
      <c r="Q8" s="106"/>
    </row>
    <row r="9" spans="1:18" ht="13" customHeight="1">
      <c r="A9" s="109"/>
      <c r="B9" s="106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1"/>
      <c r="Q9" s="106"/>
    </row>
    <row r="10" spans="1:18" ht="13" customHeight="1">
      <c r="A10" s="109"/>
      <c r="B10" s="106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1"/>
      <c r="Q10" s="106"/>
    </row>
    <row r="11" spans="1:18" ht="13" customHeight="1">
      <c r="A11" s="109"/>
      <c r="B11" s="106"/>
      <c r="C11" s="169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1"/>
      <c r="Q11" s="106"/>
    </row>
    <row r="12" spans="1:18" ht="13" customHeight="1">
      <c r="A12" s="109"/>
      <c r="B12" s="106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1"/>
      <c r="Q12" s="106"/>
    </row>
    <row r="13" spans="1:18" ht="13" customHeight="1">
      <c r="A13" s="109"/>
      <c r="B13" s="106"/>
      <c r="C13" s="169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  <c r="Q13" s="106"/>
    </row>
    <row r="14" spans="1:18" ht="13" customHeight="1">
      <c r="A14" s="109"/>
      <c r="B14" s="106"/>
      <c r="C14" s="169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1"/>
      <c r="Q14" s="106"/>
    </row>
    <row r="15" spans="1:18" ht="13" customHeight="1">
      <c r="A15" s="109"/>
      <c r="B15" s="106"/>
      <c r="C15" s="16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1"/>
      <c r="Q15" s="106"/>
    </row>
    <row r="16" spans="1:18" ht="13" customHeight="1">
      <c r="A16" s="109"/>
      <c r="B16" s="106"/>
      <c r="C16" s="169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1"/>
      <c r="Q16" s="106"/>
    </row>
    <row r="17" spans="1:18" ht="13" customHeight="1">
      <c r="A17" s="109"/>
      <c r="B17" s="106"/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1"/>
      <c r="Q17" s="106"/>
    </row>
    <row r="18" spans="1:18" ht="13" customHeight="1">
      <c r="A18" s="110"/>
      <c r="B18" s="108"/>
      <c r="C18" s="169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1"/>
      <c r="Q18" s="108"/>
      <c r="R18" s="110"/>
    </row>
    <row r="19" spans="1:18" ht="13" customHeight="1">
      <c r="A19" s="109"/>
      <c r="B19" s="106"/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1"/>
      <c r="Q19" s="106"/>
    </row>
    <row r="20" spans="1:18" ht="15" customHeight="1">
      <c r="A20" s="109"/>
      <c r="B20" s="106"/>
      <c r="C20" s="169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1"/>
      <c r="Q20" s="106"/>
    </row>
    <row r="21" spans="1:18" ht="15" customHeight="1">
      <c r="A21" s="109"/>
      <c r="B21" s="106"/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1"/>
      <c r="Q21" s="106"/>
    </row>
    <row r="22" spans="1:18" ht="15" customHeight="1">
      <c r="A22" s="109"/>
      <c r="B22" s="106"/>
      <c r="C22" s="169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1"/>
      <c r="Q22" s="106"/>
    </row>
    <row r="23" spans="1:18" ht="15" customHeight="1">
      <c r="A23" s="109"/>
      <c r="B23" s="106"/>
      <c r="C23" s="169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1"/>
      <c r="Q23" s="106"/>
    </row>
    <row r="24" spans="1:18" ht="15" customHeight="1">
      <c r="A24" s="109"/>
      <c r="B24" s="106"/>
      <c r="C24" s="172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4"/>
      <c r="Q24" s="106"/>
    </row>
    <row r="25" spans="1:18" ht="15" customHeight="1">
      <c r="A25" s="109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</row>
    <row r="26" spans="1:18" ht="15" customHeight="1">
      <c r="A26" s="109"/>
    </row>
    <row r="27" spans="1:18" ht="15" customHeight="1">
      <c r="A27" s="109"/>
    </row>
  </sheetData>
  <mergeCells count="1">
    <mergeCell ref="C8:P2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A279-D6E7-4624-944C-0615186B76BE}">
  <sheetPr>
    <tabColor rgb="FF002B49"/>
  </sheetPr>
  <dimension ref="A1:AR37"/>
  <sheetViews>
    <sheetView showGridLines="0" zoomScale="85" zoomScaleNormal="85" workbookViewId="0">
      <selection activeCell="D7" sqref="D7"/>
    </sheetView>
  </sheetViews>
  <sheetFormatPr defaultColWidth="0" defaultRowHeight="14" zeroHeight="1"/>
  <cols>
    <col min="1" max="1" width="4" style="103" customWidth="1"/>
    <col min="2" max="2" width="24.1796875" style="103" customWidth="1"/>
    <col min="3" max="3" width="4" style="103" customWidth="1"/>
    <col min="4" max="4" width="124.1796875" style="103" bestFit="1" customWidth="1"/>
    <col min="5" max="5" width="4.54296875" style="103" customWidth="1"/>
    <col min="6" max="44" width="0" style="103" hidden="1" customWidth="1"/>
    <col min="45" max="16384" width="8.1796875" style="103" hidden="1"/>
  </cols>
  <sheetData>
    <row r="1" spans="1:43" s="90" customFormat="1" ht="25">
      <c r="A1" s="86"/>
      <c r="B1" s="87"/>
      <c r="C1" s="88"/>
      <c r="D1" s="89" t="s">
        <v>94</v>
      </c>
      <c r="E1" s="89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s="5" customFormat="1" ht="13">
      <c r="A2" s="92"/>
      <c r="B2" s="8"/>
      <c r="C2" s="8"/>
      <c r="D2" s="8"/>
      <c r="E2" s="9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/>
    <row r="4" spans="1:43">
      <c r="B4" s="104" t="s">
        <v>95</v>
      </c>
      <c r="D4" s="104" t="s">
        <v>96</v>
      </c>
    </row>
    <row r="5" spans="1:43">
      <c r="B5" s="12"/>
      <c r="D5" s="12"/>
    </row>
    <row r="6" spans="1:43">
      <c r="B6" s="105" t="s">
        <v>97</v>
      </c>
      <c r="D6" s="12"/>
    </row>
    <row r="7" spans="1:43">
      <c r="B7" s="103" t="s">
        <v>98</v>
      </c>
      <c r="D7" s="138" t="s">
        <v>248</v>
      </c>
    </row>
    <row r="8" spans="1:43" s="149" customFormat="1">
      <c r="B8" s="149" t="s">
        <v>245</v>
      </c>
      <c r="D8" s="150" t="s">
        <v>283</v>
      </c>
    </row>
    <row r="9" spans="1:43">
      <c r="B9" s="12" t="s">
        <v>99</v>
      </c>
      <c r="D9" s="12" t="s">
        <v>284</v>
      </c>
    </row>
    <row r="10" spans="1:43"/>
    <row r="11" spans="1:43">
      <c r="B11" s="104" t="s">
        <v>100</v>
      </c>
      <c r="D11" s="104" t="s">
        <v>101</v>
      </c>
    </row>
    <row r="12" spans="1:43">
      <c r="D12" s="12"/>
    </row>
    <row r="13" spans="1:43">
      <c r="B13" s="140" t="s">
        <v>102</v>
      </c>
      <c r="D13" s="12" t="s">
        <v>103</v>
      </c>
    </row>
    <row r="14" spans="1:43">
      <c r="B14" s="102" t="s">
        <v>104</v>
      </c>
      <c r="D14" s="103" t="s">
        <v>105</v>
      </c>
    </row>
    <row r="15" spans="1:43"/>
    <row r="16" spans="1:43">
      <c r="B16" s="104" t="s">
        <v>99</v>
      </c>
    </row>
    <row r="17" spans="2:4">
      <c r="B17" s="105"/>
    </row>
    <row r="18" spans="2:4" ht="34.4" customHeight="1">
      <c r="B18" s="175" t="s">
        <v>249</v>
      </c>
      <c r="C18" s="175"/>
      <c r="D18" s="175"/>
    </row>
    <row r="19" spans="2:4" ht="21.5" customHeight="1">
      <c r="B19" s="175" t="s">
        <v>250</v>
      </c>
      <c r="C19" s="175"/>
      <c r="D19" s="175"/>
    </row>
    <row r="20" spans="2:4">
      <c r="B20" s="149" t="s">
        <v>285</v>
      </c>
      <c r="C20" s="149"/>
      <c r="D20" s="149"/>
    </row>
    <row r="21" spans="2:4"/>
    <row r="22" spans="2:4"/>
    <row r="23" spans="2:4"/>
    <row r="24" spans="2:4"/>
    <row r="25" spans="2:4"/>
    <row r="26" spans="2:4"/>
    <row r="27" spans="2:4"/>
    <row r="28" spans="2:4"/>
    <row r="29" spans="2:4"/>
    <row r="30" spans="2:4"/>
    <row r="31" spans="2:4"/>
    <row r="32" spans="2:4"/>
    <row r="33" s="103" customFormat="1"/>
    <row r="34" s="103" customFormat="1"/>
    <row r="35" s="103" customFormat="1"/>
    <row r="36" s="103" customFormat="1"/>
    <row r="37" s="103" customFormat="1"/>
  </sheetData>
  <sheetProtection algorithmName="SHA-512" hashValue="wk+KFQTgkVZnGHHaxigl1+AIHCSDoKhCfd56rbOY3EV+azS21rKrzZGcHGCS/EGqLc89CFDMsvt/fnadNQ3bRA==" saltValue="C8ViAWpBqBqGWmesmn22mQ==" spinCount="100000" sheet="1" objects="1" scenarios="1"/>
  <mergeCells count="2">
    <mergeCell ref="B19:D19"/>
    <mergeCell ref="B18:D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995A-0328-48F1-8AB8-3ED432AC9081}">
  <sheetPr>
    <tabColor theme="8" tint="-0.499984740745262"/>
  </sheetPr>
  <dimension ref="A1:U38"/>
  <sheetViews>
    <sheetView showGridLines="0" topLeftCell="B1" workbookViewId="0">
      <selection activeCell="F2" sqref="F2"/>
    </sheetView>
  </sheetViews>
  <sheetFormatPr defaultColWidth="0" defaultRowHeight="14.5" zeroHeight="1"/>
  <cols>
    <col min="1" max="21" width="8.81640625" style="134" customWidth="1"/>
    <col min="22" max="16384" width="8.81640625" style="134" hidden="1"/>
  </cols>
  <sheetData>
    <row r="1" spans="2:2"/>
    <row r="2" spans="2:2" ht="46">
      <c r="B2" s="135" t="s">
        <v>97</v>
      </c>
    </row>
    <row r="3" spans="2:2"/>
    <row r="4" spans="2:2"/>
    <row r="5" spans="2:2"/>
    <row r="6" spans="2:2"/>
    <row r="7" spans="2:2"/>
    <row r="8" spans="2:2"/>
    <row r="9" spans="2:2"/>
    <row r="10" spans="2:2"/>
    <row r="11" spans="2:2"/>
    <row r="12" spans="2:2"/>
    <row r="13" spans="2:2"/>
    <row r="14" spans="2:2"/>
    <row r="15" spans="2:2"/>
    <row r="16" spans="2: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</sheetData>
  <sheetProtection algorithmName="SHA-512" hashValue="ZRBwDYkD+htQtSh3gvvJG8t1cgjAS8czTvUw0ENNrVCzUe14WeTOsUixdFzE5F3lYIvSrHNc2aPzkIMLTwAt9A==" saltValue="md+3ypT/VAfuyUQhsvaZz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391B-594A-4BB4-8F03-39D96A38600C}">
  <sheetPr>
    <tabColor theme="8" tint="0.39997558519241921"/>
  </sheetPr>
  <dimension ref="A1:I951"/>
  <sheetViews>
    <sheetView showGridLines="0" zoomScaleNormal="100" zoomScaleSheetLayoutView="85" workbookViewId="0">
      <selection activeCell="D8" sqref="D8"/>
    </sheetView>
  </sheetViews>
  <sheetFormatPr defaultColWidth="12.54296875" defaultRowHeight="13" zeroHeight="1"/>
  <cols>
    <col min="1" max="1" width="3.453125" style="121" customWidth="1"/>
    <col min="2" max="2" width="7.1796875" style="121" customWidth="1"/>
    <col min="3" max="3" width="13.81640625" style="128" customWidth="1"/>
    <col min="4" max="4" width="73.1796875" style="121" customWidth="1"/>
    <col min="5" max="5" width="20.81640625" style="121" bestFit="1" customWidth="1"/>
    <col min="6" max="6" width="15.81640625" style="121" customWidth="1"/>
    <col min="7" max="7" width="15.1796875" style="121" bestFit="1" customWidth="1"/>
    <col min="8" max="8" width="23.1796875" style="121" bestFit="1" customWidth="1"/>
    <col min="9" max="9" width="3.54296875" style="121" customWidth="1"/>
    <col min="10" max="16384" width="12.54296875" style="121"/>
  </cols>
  <sheetData>
    <row r="1" spans="1:9" ht="27.65" customHeight="1">
      <c r="A1" s="119"/>
      <c r="B1" s="129"/>
      <c r="C1" s="176" t="s">
        <v>98</v>
      </c>
      <c r="D1" s="176"/>
      <c r="E1" s="176"/>
      <c r="F1" s="176"/>
      <c r="G1" s="176"/>
      <c r="H1" s="176"/>
      <c r="I1" s="118"/>
    </row>
    <row r="2" spans="1:9" ht="20.149999999999999" customHeight="1">
      <c r="A2" s="118"/>
      <c r="B2" s="118"/>
      <c r="C2" s="130"/>
      <c r="D2" s="118"/>
      <c r="E2" s="118"/>
      <c r="F2" s="118"/>
      <c r="G2" s="118"/>
      <c r="H2" s="118"/>
      <c r="I2" s="118"/>
    </row>
    <row r="3" spans="1:9" s="122" customFormat="1" ht="31">
      <c r="A3" s="136"/>
      <c r="B3" s="131" t="s">
        <v>107</v>
      </c>
      <c r="C3" s="131" t="s">
        <v>108</v>
      </c>
      <c r="D3" s="131" t="s">
        <v>109</v>
      </c>
      <c r="E3" s="131" t="s">
        <v>110</v>
      </c>
      <c r="F3" s="131" t="s">
        <v>111</v>
      </c>
      <c r="G3" s="131" t="s">
        <v>112</v>
      </c>
      <c r="H3" s="131" t="s">
        <v>113</v>
      </c>
      <c r="I3" s="116"/>
    </row>
    <row r="4" spans="1:9" s="122" customFormat="1">
      <c r="A4" s="116"/>
      <c r="B4" s="144">
        <v>1</v>
      </c>
      <c r="C4" s="141" t="s">
        <v>114</v>
      </c>
      <c r="D4" s="141" t="s">
        <v>115</v>
      </c>
      <c r="E4" s="142"/>
      <c r="F4" s="142"/>
      <c r="G4" s="137" t="str">
        <f>IF(OR(E4="",F4=""),"",IFERROR(LEFT(E4,1) * LEFT(F4,1),"-"))</f>
        <v/>
      </c>
      <c r="H4" s="139" t="str">
        <f>IF(G4="","",IF(G4&lt;=3,"Baixo",IF(G4&lt;=6,"Médio","Alto")))</f>
        <v/>
      </c>
      <c r="I4" s="116"/>
    </row>
    <row r="5" spans="1:9" s="122" customFormat="1">
      <c r="A5" s="116"/>
      <c r="B5" s="144">
        <v>2</v>
      </c>
      <c r="C5" s="141" t="s">
        <v>118</v>
      </c>
      <c r="D5" s="141" t="s">
        <v>115</v>
      </c>
      <c r="E5" s="142"/>
      <c r="F5" s="142"/>
      <c r="G5" s="137" t="str">
        <f t="shared" ref="G5:G13" si="0">IF(OR(E5="",F5=""),"",IFERROR(LEFT(E5,1) * LEFT(F5,1),"-"))</f>
        <v/>
      </c>
      <c r="H5" s="139" t="str">
        <f t="shared" ref="H5:H13" si="1">IF(G5="","",IF(G5&lt;=3,"Baixo",IF(G5&lt;=6,"Médio","Alto")))</f>
        <v/>
      </c>
      <c r="I5" s="116"/>
    </row>
    <row r="6" spans="1:9" s="122" customFormat="1">
      <c r="A6" s="116"/>
      <c r="B6" s="144">
        <v>3</v>
      </c>
      <c r="C6" s="141" t="s">
        <v>119</v>
      </c>
      <c r="D6" s="141" t="s">
        <v>115</v>
      </c>
      <c r="E6" s="142"/>
      <c r="F6" s="142"/>
      <c r="G6" s="137" t="str">
        <f t="shared" si="0"/>
        <v/>
      </c>
      <c r="H6" s="139" t="str">
        <f t="shared" si="1"/>
        <v/>
      </c>
      <c r="I6" s="116"/>
    </row>
    <row r="7" spans="1:9" s="122" customFormat="1">
      <c r="A7" s="116"/>
      <c r="B7" s="144">
        <v>4</v>
      </c>
      <c r="C7" s="141"/>
      <c r="D7" s="141" t="s">
        <v>115</v>
      </c>
      <c r="E7" s="142"/>
      <c r="F7" s="142"/>
      <c r="G7" s="137" t="str">
        <f t="shared" si="0"/>
        <v/>
      </c>
      <c r="H7" s="139" t="str">
        <f t="shared" si="1"/>
        <v/>
      </c>
      <c r="I7" s="116"/>
    </row>
    <row r="8" spans="1:9" s="122" customFormat="1">
      <c r="A8" s="116"/>
      <c r="B8" s="144">
        <v>5</v>
      </c>
      <c r="C8" s="141"/>
      <c r="D8" s="141" t="s">
        <v>115</v>
      </c>
      <c r="E8" s="142"/>
      <c r="F8" s="142"/>
      <c r="G8" s="137" t="str">
        <f t="shared" si="0"/>
        <v/>
      </c>
      <c r="H8" s="139" t="str">
        <f t="shared" si="1"/>
        <v/>
      </c>
      <c r="I8" s="116"/>
    </row>
    <row r="9" spans="1:9" s="122" customFormat="1">
      <c r="A9" s="116"/>
      <c r="B9" s="144">
        <v>6</v>
      </c>
      <c r="C9" s="141"/>
      <c r="D9" s="141" t="s">
        <v>115</v>
      </c>
      <c r="E9" s="142"/>
      <c r="F9" s="142"/>
      <c r="G9" s="137" t="str">
        <f t="shared" si="0"/>
        <v/>
      </c>
      <c r="H9" s="139" t="str">
        <f t="shared" si="1"/>
        <v/>
      </c>
      <c r="I9" s="116"/>
    </row>
    <row r="10" spans="1:9" s="122" customFormat="1">
      <c r="A10" s="116"/>
      <c r="B10" s="144">
        <v>7</v>
      </c>
      <c r="C10" s="141"/>
      <c r="D10" s="141" t="s">
        <v>115</v>
      </c>
      <c r="E10" s="142"/>
      <c r="F10" s="142"/>
      <c r="G10" s="137" t="str">
        <f t="shared" si="0"/>
        <v/>
      </c>
      <c r="H10" s="139" t="str">
        <f t="shared" si="1"/>
        <v/>
      </c>
      <c r="I10" s="116"/>
    </row>
    <row r="11" spans="1:9" s="122" customFormat="1">
      <c r="A11" s="116"/>
      <c r="B11" s="144">
        <v>8</v>
      </c>
      <c r="C11" s="141"/>
      <c r="D11" s="141" t="s">
        <v>115</v>
      </c>
      <c r="E11" s="142"/>
      <c r="F11" s="142"/>
      <c r="G11" s="137" t="str">
        <f t="shared" si="0"/>
        <v/>
      </c>
      <c r="H11" s="139" t="str">
        <f t="shared" si="1"/>
        <v/>
      </c>
      <c r="I11" s="116"/>
    </row>
    <row r="12" spans="1:9" s="122" customFormat="1">
      <c r="A12" s="116"/>
      <c r="B12" s="144">
        <v>9</v>
      </c>
      <c r="C12" s="141"/>
      <c r="D12" s="141" t="s">
        <v>115</v>
      </c>
      <c r="E12" s="142"/>
      <c r="F12" s="142"/>
      <c r="G12" s="137" t="str">
        <f t="shared" si="0"/>
        <v/>
      </c>
      <c r="H12" s="139" t="str">
        <f t="shared" si="1"/>
        <v/>
      </c>
      <c r="I12" s="116"/>
    </row>
    <row r="13" spans="1:9" s="122" customFormat="1">
      <c r="A13" s="116"/>
      <c r="B13" s="144">
        <v>10</v>
      </c>
      <c r="C13" s="141"/>
      <c r="D13" s="141" t="s">
        <v>115</v>
      </c>
      <c r="E13" s="142"/>
      <c r="F13" s="142"/>
      <c r="G13" s="137" t="str">
        <f t="shared" si="0"/>
        <v/>
      </c>
      <c r="H13" s="139" t="str">
        <f t="shared" si="1"/>
        <v/>
      </c>
      <c r="I13" s="116"/>
    </row>
    <row r="14" spans="1:9" s="123" customFormat="1" ht="14.5">
      <c r="A14" s="120"/>
      <c r="B14" s="120"/>
      <c r="C14" s="120"/>
      <c r="D14" s="120"/>
      <c r="E14" s="120"/>
      <c r="F14" s="120"/>
      <c r="G14" s="120"/>
      <c r="H14" s="120"/>
      <c r="I14" s="120"/>
    </row>
    <row r="15" spans="1:9" s="123" customFormat="1" ht="15.65" customHeight="1">
      <c r="A15" s="120"/>
      <c r="B15" s="177" t="s">
        <v>255</v>
      </c>
      <c r="C15" s="177"/>
      <c r="D15" s="177"/>
      <c r="E15" s="177"/>
      <c r="F15" s="177"/>
      <c r="G15" s="177"/>
      <c r="H15" s="177"/>
      <c r="I15" s="120"/>
    </row>
    <row r="16" spans="1:9" s="123" customFormat="1" ht="14.5">
      <c r="A16" s="120"/>
      <c r="B16" s="177"/>
      <c r="C16" s="177"/>
      <c r="D16" s="177"/>
      <c r="E16" s="177"/>
      <c r="F16" s="177"/>
      <c r="G16" s="177"/>
      <c r="H16" s="177"/>
      <c r="I16" s="120"/>
    </row>
    <row r="17" spans="1:9" s="122" customFormat="1" ht="28.5" customHeight="1">
      <c r="A17" s="116"/>
      <c r="B17" s="177"/>
      <c r="C17" s="177"/>
      <c r="D17" s="177"/>
      <c r="E17" s="177"/>
      <c r="F17" s="177"/>
      <c r="G17" s="177"/>
      <c r="H17" s="177"/>
      <c r="I17" s="116"/>
    </row>
    <row r="18" spans="1:9" s="122" customFormat="1" ht="14">
      <c r="A18" s="116"/>
      <c r="B18" s="133"/>
      <c r="C18" s="117"/>
      <c r="D18" s="132"/>
      <c r="E18" s="116"/>
      <c r="F18" s="116"/>
      <c r="G18" s="116"/>
      <c r="H18" s="116"/>
      <c r="I18" s="116"/>
    </row>
    <row r="19" spans="1:9" s="122" customFormat="1" ht="14" hidden="1">
      <c r="B19" s="127"/>
      <c r="C19" s="125"/>
      <c r="D19" s="126"/>
    </row>
    <row r="20" spans="1:9" s="122" customFormat="1" ht="14" hidden="1">
      <c r="B20" s="127"/>
      <c r="C20" s="125"/>
      <c r="D20" s="126"/>
    </row>
    <row r="21" spans="1:9" s="122" customFormat="1" ht="14" hidden="1">
      <c r="B21" s="127"/>
      <c r="C21" s="125"/>
      <c r="D21" s="126"/>
    </row>
    <row r="22" spans="1:9" s="122" customFormat="1" ht="14" hidden="1">
      <c r="B22" s="127"/>
      <c r="C22" s="125"/>
      <c r="D22" s="126"/>
    </row>
    <row r="23" spans="1:9" s="122" customFormat="1" hidden="1">
      <c r="B23" s="124"/>
      <c r="C23" s="125"/>
      <c r="D23" s="126"/>
    </row>
    <row r="24" spans="1:9" s="122" customFormat="1" hidden="1">
      <c r="B24" s="124"/>
      <c r="C24" s="125"/>
      <c r="D24" s="126"/>
    </row>
    <row r="25" spans="1:9" s="122" customFormat="1" hidden="1">
      <c r="B25" s="124"/>
      <c r="C25" s="125"/>
      <c r="D25" s="126"/>
    </row>
    <row r="26" spans="1:9" s="122" customFormat="1" hidden="1">
      <c r="B26" s="124"/>
      <c r="C26" s="125"/>
      <c r="D26" s="126"/>
    </row>
    <row r="27" spans="1:9" s="122" customFormat="1" hidden="1">
      <c r="B27" s="124"/>
      <c r="C27" s="125"/>
      <c r="D27" s="126"/>
    </row>
    <row r="28" spans="1:9" s="122" customFormat="1" hidden="1">
      <c r="B28" s="124"/>
      <c r="C28" s="125"/>
      <c r="D28" s="126"/>
    </row>
    <row r="29" spans="1:9" s="122" customFormat="1" hidden="1">
      <c r="B29" s="124"/>
      <c r="C29" s="125"/>
      <c r="D29" s="126"/>
    </row>
    <row r="30" spans="1:9" s="122" customFormat="1" hidden="1">
      <c r="B30" s="124"/>
      <c r="C30" s="125"/>
      <c r="D30" s="126"/>
    </row>
    <row r="31" spans="1:9" s="122" customFormat="1" hidden="1">
      <c r="B31" s="124"/>
      <c r="C31" s="125"/>
      <c r="D31" s="126"/>
    </row>
    <row r="32" spans="1:9" s="122" customFormat="1" hidden="1">
      <c r="B32" s="124"/>
      <c r="C32" s="125"/>
      <c r="D32" s="126"/>
    </row>
    <row r="33" spans="2:4" s="122" customFormat="1" hidden="1">
      <c r="B33" s="124"/>
      <c r="C33" s="125"/>
      <c r="D33" s="126"/>
    </row>
    <row r="34" spans="2:4" s="122" customFormat="1" hidden="1">
      <c r="B34" s="124"/>
      <c r="C34" s="125"/>
      <c r="D34" s="126"/>
    </row>
    <row r="35" spans="2:4" s="122" customFormat="1" hidden="1">
      <c r="B35" s="124"/>
      <c r="C35" s="125"/>
      <c r="D35" s="126"/>
    </row>
    <row r="36" spans="2:4" s="122" customFormat="1" hidden="1">
      <c r="B36" s="124"/>
      <c r="C36" s="125"/>
      <c r="D36" s="126"/>
    </row>
    <row r="37" spans="2:4" s="122" customFormat="1" hidden="1">
      <c r="B37" s="124"/>
      <c r="C37" s="125"/>
      <c r="D37" s="126"/>
    </row>
    <row r="38" spans="2:4" s="122" customFormat="1" hidden="1">
      <c r="B38" s="124"/>
      <c r="C38" s="125"/>
      <c r="D38" s="126"/>
    </row>
    <row r="39" spans="2:4" s="122" customFormat="1" hidden="1">
      <c r="B39" s="124"/>
      <c r="C39" s="125"/>
      <c r="D39" s="126"/>
    </row>
    <row r="40" spans="2:4" s="122" customFormat="1" hidden="1">
      <c r="B40" s="124"/>
      <c r="C40" s="125"/>
      <c r="D40" s="126"/>
    </row>
    <row r="41" spans="2:4" s="122" customFormat="1" hidden="1">
      <c r="B41" s="124"/>
      <c r="C41" s="125"/>
      <c r="D41" s="126"/>
    </row>
    <row r="42" spans="2:4" s="122" customFormat="1" hidden="1">
      <c r="B42" s="124"/>
      <c r="C42" s="125"/>
      <c r="D42" s="126"/>
    </row>
    <row r="43" spans="2:4" s="122" customFormat="1" hidden="1">
      <c r="B43" s="124"/>
      <c r="C43" s="125"/>
      <c r="D43" s="126"/>
    </row>
    <row r="44" spans="2:4" s="122" customFormat="1" hidden="1">
      <c r="B44" s="124"/>
      <c r="C44" s="125"/>
      <c r="D44" s="126"/>
    </row>
    <row r="45" spans="2:4" s="122" customFormat="1" hidden="1">
      <c r="B45" s="124"/>
      <c r="C45" s="125"/>
      <c r="D45" s="126"/>
    </row>
    <row r="46" spans="2:4" s="122" customFormat="1" hidden="1">
      <c r="B46" s="124"/>
      <c r="C46" s="125"/>
      <c r="D46" s="126"/>
    </row>
    <row r="47" spans="2:4" s="122" customFormat="1" hidden="1">
      <c r="B47" s="124"/>
      <c r="C47" s="125"/>
      <c r="D47" s="126"/>
    </row>
    <row r="48" spans="2:4" s="122" customFormat="1" hidden="1">
      <c r="B48" s="124"/>
      <c r="C48" s="125"/>
      <c r="D48" s="126"/>
    </row>
    <row r="49" spans="2:4" s="122" customFormat="1" hidden="1">
      <c r="B49" s="124"/>
      <c r="C49" s="125"/>
      <c r="D49" s="126"/>
    </row>
    <row r="50" spans="2:4" s="122" customFormat="1" hidden="1">
      <c r="B50" s="124"/>
      <c r="C50" s="125"/>
      <c r="D50" s="126"/>
    </row>
    <row r="51" spans="2:4" s="122" customFormat="1" hidden="1">
      <c r="B51" s="124"/>
      <c r="C51" s="125"/>
      <c r="D51" s="126"/>
    </row>
    <row r="52" spans="2:4" s="122" customFormat="1" hidden="1">
      <c r="B52" s="124"/>
      <c r="C52" s="125"/>
      <c r="D52" s="126"/>
    </row>
    <row r="53" spans="2:4" s="122" customFormat="1" hidden="1">
      <c r="B53" s="124"/>
      <c r="C53" s="125"/>
      <c r="D53" s="126"/>
    </row>
    <row r="54" spans="2:4" s="122" customFormat="1" hidden="1">
      <c r="B54" s="124"/>
      <c r="C54" s="125"/>
      <c r="D54" s="126"/>
    </row>
    <row r="55" spans="2:4" s="122" customFormat="1" hidden="1">
      <c r="B55" s="124"/>
      <c r="C55" s="125"/>
      <c r="D55" s="126"/>
    </row>
    <row r="56" spans="2:4" s="122" customFormat="1" hidden="1">
      <c r="B56" s="124"/>
      <c r="C56" s="125"/>
      <c r="D56" s="126"/>
    </row>
    <row r="57" spans="2:4" s="122" customFormat="1" hidden="1">
      <c r="B57" s="124"/>
      <c r="C57" s="125"/>
      <c r="D57" s="126"/>
    </row>
    <row r="58" spans="2:4" s="122" customFormat="1" hidden="1">
      <c r="B58" s="124"/>
      <c r="C58" s="125"/>
      <c r="D58" s="126"/>
    </row>
    <row r="59" spans="2:4" s="122" customFormat="1" hidden="1">
      <c r="B59" s="124"/>
      <c r="C59" s="125"/>
      <c r="D59" s="126"/>
    </row>
    <row r="60" spans="2:4" s="122" customFormat="1" hidden="1">
      <c r="B60" s="124"/>
      <c r="C60" s="125"/>
      <c r="D60" s="126"/>
    </row>
    <row r="61" spans="2:4" s="122" customFormat="1" hidden="1">
      <c r="B61" s="124"/>
      <c r="C61" s="125"/>
      <c r="D61" s="126"/>
    </row>
    <row r="62" spans="2:4" s="122" customFormat="1" hidden="1">
      <c r="B62" s="124"/>
      <c r="C62" s="125"/>
      <c r="D62" s="126"/>
    </row>
    <row r="63" spans="2:4" s="122" customFormat="1" hidden="1">
      <c r="B63" s="124"/>
      <c r="C63" s="125"/>
      <c r="D63" s="126"/>
    </row>
    <row r="64" spans="2:4" s="122" customFormat="1" hidden="1">
      <c r="B64" s="124"/>
      <c r="C64" s="125"/>
      <c r="D64" s="126"/>
    </row>
    <row r="65" spans="2:4" s="122" customFormat="1" hidden="1">
      <c r="B65" s="124"/>
      <c r="C65" s="125"/>
      <c r="D65" s="126"/>
    </row>
    <row r="66" spans="2:4" s="122" customFormat="1" hidden="1">
      <c r="B66" s="124"/>
      <c r="C66" s="125"/>
      <c r="D66" s="126"/>
    </row>
    <row r="67" spans="2:4" s="122" customFormat="1" hidden="1">
      <c r="B67" s="124"/>
      <c r="C67" s="125"/>
      <c r="D67" s="126"/>
    </row>
    <row r="68" spans="2:4" s="122" customFormat="1" hidden="1">
      <c r="B68" s="124"/>
      <c r="C68" s="125"/>
      <c r="D68" s="126"/>
    </row>
    <row r="69" spans="2:4" s="122" customFormat="1" hidden="1">
      <c r="B69" s="124"/>
      <c r="C69" s="125"/>
      <c r="D69" s="126"/>
    </row>
    <row r="70" spans="2:4" s="122" customFormat="1" hidden="1">
      <c r="B70" s="124"/>
      <c r="C70" s="125"/>
      <c r="D70" s="126"/>
    </row>
    <row r="71" spans="2:4" s="122" customFormat="1" hidden="1">
      <c r="B71" s="124"/>
      <c r="C71" s="125"/>
      <c r="D71" s="126"/>
    </row>
    <row r="72" spans="2:4" s="122" customFormat="1" hidden="1">
      <c r="B72" s="124"/>
      <c r="C72" s="125"/>
      <c r="D72" s="126"/>
    </row>
    <row r="73" spans="2:4" s="122" customFormat="1" hidden="1">
      <c r="B73" s="124"/>
      <c r="C73" s="125"/>
      <c r="D73" s="126"/>
    </row>
    <row r="74" spans="2:4" s="122" customFormat="1" hidden="1">
      <c r="B74" s="124"/>
      <c r="C74" s="125"/>
      <c r="D74" s="126"/>
    </row>
    <row r="75" spans="2:4" s="122" customFormat="1" hidden="1">
      <c r="B75" s="124"/>
      <c r="C75" s="125"/>
      <c r="D75" s="126"/>
    </row>
    <row r="76" spans="2:4" s="122" customFormat="1" hidden="1">
      <c r="B76" s="124"/>
      <c r="C76" s="125"/>
      <c r="D76" s="126"/>
    </row>
    <row r="77" spans="2:4" s="122" customFormat="1" hidden="1">
      <c r="B77" s="124"/>
      <c r="C77" s="125"/>
      <c r="D77" s="126"/>
    </row>
    <row r="78" spans="2:4" s="122" customFormat="1" hidden="1">
      <c r="B78" s="124"/>
      <c r="C78" s="125"/>
      <c r="D78" s="126"/>
    </row>
    <row r="79" spans="2:4" s="122" customFormat="1" hidden="1">
      <c r="B79" s="124"/>
      <c r="C79" s="125"/>
      <c r="D79" s="126"/>
    </row>
    <row r="80" spans="2:4" s="122" customFormat="1" hidden="1">
      <c r="B80" s="124"/>
      <c r="C80" s="125"/>
      <c r="D80" s="126"/>
    </row>
    <row r="81" spans="2:4" s="122" customFormat="1" hidden="1">
      <c r="B81" s="124"/>
      <c r="C81" s="125"/>
      <c r="D81" s="126"/>
    </row>
    <row r="82" spans="2:4" s="122" customFormat="1" hidden="1">
      <c r="B82" s="124"/>
      <c r="C82" s="125"/>
      <c r="D82" s="126"/>
    </row>
    <row r="83" spans="2:4" s="122" customFormat="1" hidden="1">
      <c r="B83" s="124"/>
      <c r="C83" s="125"/>
      <c r="D83" s="126"/>
    </row>
    <row r="84" spans="2:4" s="122" customFormat="1" hidden="1">
      <c r="B84" s="124"/>
      <c r="C84" s="125"/>
      <c r="D84" s="126"/>
    </row>
    <row r="85" spans="2:4" s="122" customFormat="1" hidden="1">
      <c r="B85" s="124"/>
      <c r="C85" s="125"/>
      <c r="D85" s="126"/>
    </row>
    <row r="86" spans="2:4" s="122" customFormat="1" hidden="1">
      <c r="B86" s="124"/>
      <c r="C86" s="125"/>
      <c r="D86" s="126"/>
    </row>
    <row r="87" spans="2:4" s="122" customFormat="1" hidden="1">
      <c r="B87" s="124"/>
      <c r="C87" s="125"/>
      <c r="D87" s="126"/>
    </row>
    <row r="88" spans="2:4" s="122" customFormat="1" hidden="1">
      <c r="B88" s="124"/>
      <c r="C88" s="125"/>
      <c r="D88" s="126"/>
    </row>
    <row r="89" spans="2:4" s="122" customFormat="1" hidden="1">
      <c r="B89" s="124"/>
      <c r="C89" s="125"/>
      <c r="D89" s="126"/>
    </row>
    <row r="90" spans="2:4" s="122" customFormat="1" hidden="1">
      <c r="B90" s="124"/>
      <c r="C90" s="125"/>
      <c r="D90" s="126"/>
    </row>
    <row r="91" spans="2:4" s="122" customFormat="1" hidden="1">
      <c r="B91" s="124"/>
      <c r="C91" s="125"/>
      <c r="D91" s="126"/>
    </row>
    <row r="92" spans="2:4" s="122" customFormat="1" hidden="1">
      <c r="B92" s="124"/>
      <c r="C92" s="125"/>
      <c r="D92" s="126"/>
    </row>
    <row r="93" spans="2:4" s="122" customFormat="1" hidden="1">
      <c r="B93" s="124"/>
      <c r="C93" s="125"/>
      <c r="D93" s="126"/>
    </row>
    <row r="94" spans="2:4" s="122" customFormat="1" hidden="1">
      <c r="B94" s="124"/>
      <c r="C94" s="125"/>
      <c r="D94" s="126"/>
    </row>
    <row r="95" spans="2:4" s="122" customFormat="1" hidden="1">
      <c r="B95" s="124"/>
      <c r="C95" s="125"/>
      <c r="D95" s="126"/>
    </row>
    <row r="96" spans="2:4" s="122" customFormat="1" hidden="1">
      <c r="B96" s="124"/>
      <c r="C96" s="125"/>
      <c r="D96" s="126"/>
    </row>
    <row r="97" spans="2:4" s="122" customFormat="1" hidden="1">
      <c r="B97" s="124"/>
      <c r="C97" s="125"/>
      <c r="D97" s="126"/>
    </row>
    <row r="98" spans="2:4" s="122" customFormat="1" hidden="1">
      <c r="B98" s="124"/>
      <c r="C98" s="125"/>
      <c r="D98" s="126"/>
    </row>
    <row r="99" spans="2:4" s="122" customFormat="1" hidden="1">
      <c r="B99" s="124"/>
      <c r="C99" s="125"/>
      <c r="D99" s="126"/>
    </row>
    <row r="100" spans="2:4" s="122" customFormat="1" hidden="1">
      <c r="B100" s="124"/>
      <c r="C100" s="125"/>
      <c r="D100" s="126"/>
    </row>
    <row r="101" spans="2:4" s="122" customFormat="1" hidden="1">
      <c r="B101" s="124"/>
      <c r="C101" s="125"/>
      <c r="D101" s="126"/>
    </row>
    <row r="102" spans="2:4" s="122" customFormat="1" hidden="1">
      <c r="B102" s="124"/>
      <c r="C102" s="125"/>
      <c r="D102" s="126"/>
    </row>
    <row r="103" spans="2:4" s="122" customFormat="1" hidden="1">
      <c r="B103" s="124"/>
      <c r="C103" s="125"/>
      <c r="D103" s="126"/>
    </row>
    <row r="104" spans="2:4" s="122" customFormat="1" hidden="1">
      <c r="B104" s="124"/>
      <c r="C104" s="125"/>
      <c r="D104" s="126"/>
    </row>
    <row r="105" spans="2:4" s="122" customFormat="1" hidden="1">
      <c r="B105" s="124"/>
      <c r="C105" s="125"/>
      <c r="D105" s="126"/>
    </row>
    <row r="106" spans="2:4" s="122" customFormat="1" hidden="1">
      <c r="B106" s="124"/>
      <c r="C106" s="125"/>
      <c r="D106" s="126"/>
    </row>
    <row r="107" spans="2:4" s="122" customFormat="1" hidden="1">
      <c r="B107" s="124"/>
      <c r="C107" s="125"/>
      <c r="D107" s="126"/>
    </row>
    <row r="108" spans="2:4" s="122" customFormat="1" hidden="1">
      <c r="B108" s="124"/>
      <c r="C108" s="125"/>
      <c r="D108" s="126"/>
    </row>
    <row r="109" spans="2:4" s="122" customFormat="1" hidden="1">
      <c r="B109" s="124"/>
      <c r="C109" s="125"/>
      <c r="D109" s="126"/>
    </row>
    <row r="110" spans="2:4" s="122" customFormat="1" hidden="1">
      <c r="B110" s="124"/>
      <c r="C110" s="125"/>
      <c r="D110" s="126"/>
    </row>
    <row r="111" spans="2:4" s="122" customFormat="1" hidden="1">
      <c r="B111" s="124"/>
      <c r="C111" s="125"/>
      <c r="D111" s="126"/>
    </row>
    <row r="112" spans="2:4" s="122" customFormat="1" hidden="1">
      <c r="B112" s="124"/>
      <c r="C112" s="125"/>
      <c r="D112" s="126"/>
    </row>
    <row r="113" spans="2:4" s="122" customFormat="1" hidden="1">
      <c r="B113" s="124"/>
      <c r="C113" s="125"/>
      <c r="D113" s="126"/>
    </row>
    <row r="114" spans="2:4" s="122" customFormat="1" hidden="1">
      <c r="B114" s="124"/>
      <c r="C114" s="125"/>
      <c r="D114" s="126"/>
    </row>
    <row r="115" spans="2:4" s="122" customFormat="1" hidden="1">
      <c r="B115" s="124"/>
      <c r="C115" s="125"/>
      <c r="D115" s="126"/>
    </row>
    <row r="116" spans="2:4" s="122" customFormat="1" hidden="1">
      <c r="B116" s="124"/>
      <c r="C116" s="125"/>
      <c r="D116" s="126"/>
    </row>
    <row r="117" spans="2:4" s="122" customFormat="1" hidden="1">
      <c r="B117" s="124"/>
      <c r="C117" s="125"/>
      <c r="D117" s="126"/>
    </row>
    <row r="118" spans="2:4" s="122" customFormat="1" hidden="1">
      <c r="B118" s="124"/>
      <c r="C118" s="125"/>
      <c r="D118" s="126"/>
    </row>
    <row r="119" spans="2:4" s="122" customFormat="1" hidden="1">
      <c r="B119" s="124"/>
      <c r="C119" s="125"/>
      <c r="D119" s="126"/>
    </row>
    <row r="120" spans="2:4" s="122" customFormat="1" hidden="1">
      <c r="B120" s="124"/>
      <c r="C120" s="125"/>
      <c r="D120" s="126"/>
    </row>
    <row r="121" spans="2:4" s="122" customFormat="1" hidden="1">
      <c r="B121" s="124"/>
      <c r="C121" s="125"/>
      <c r="D121" s="126"/>
    </row>
    <row r="122" spans="2:4" s="122" customFormat="1" hidden="1">
      <c r="B122" s="124"/>
      <c r="C122" s="125"/>
      <c r="D122" s="126"/>
    </row>
    <row r="123" spans="2:4" s="122" customFormat="1" hidden="1">
      <c r="B123" s="124"/>
      <c r="C123" s="125"/>
      <c r="D123" s="126"/>
    </row>
    <row r="124" spans="2:4" s="122" customFormat="1" hidden="1">
      <c r="B124" s="124"/>
      <c r="C124" s="125"/>
      <c r="D124" s="126"/>
    </row>
    <row r="125" spans="2:4" s="122" customFormat="1" hidden="1">
      <c r="B125" s="124"/>
      <c r="C125" s="125"/>
      <c r="D125" s="126"/>
    </row>
    <row r="126" spans="2:4" s="122" customFormat="1" hidden="1">
      <c r="B126" s="124"/>
      <c r="C126" s="125"/>
      <c r="D126" s="126"/>
    </row>
    <row r="127" spans="2:4" hidden="1">
      <c r="B127" s="124"/>
      <c r="D127" s="126"/>
    </row>
    <row r="128" spans="2:4" hidden="1">
      <c r="B128" s="124"/>
      <c r="D128" s="126"/>
    </row>
    <row r="129" spans="2:4" hidden="1">
      <c r="B129" s="124"/>
      <c r="D129" s="126"/>
    </row>
    <row r="130" spans="2:4" hidden="1">
      <c r="B130" s="124"/>
      <c r="D130" s="126"/>
    </row>
    <row r="131" spans="2:4" hidden="1">
      <c r="B131" s="124"/>
      <c r="D131" s="126"/>
    </row>
    <row r="132" spans="2:4" hidden="1">
      <c r="B132" s="124"/>
      <c r="D132" s="126"/>
    </row>
    <row r="133" spans="2:4" hidden="1">
      <c r="B133" s="124"/>
      <c r="D133" s="126"/>
    </row>
    <row r="134" spans="2:4" hidden="1">
      <c r="B134" s="124"/>
      <c r="D134" s="126"/>
    </row>
    <row r="135" spans="2:4" hidden="1">
      <c r="B135" s="124"/>
      <c r="D135" s="126"/>
    </row>
    <row r="136" spans="2:4" hidden="1">
      <c r="B136" s="124"/>
      <c r="D136" s="126"/>
    </row>
    <row r="137" spans="2:4" hidden="1">
      <c r="B137" s="124"/>
      <c r="D137" s="126"/>
    </row>
    <row r="138" spans="2:4" hidden="1">
      <c r="B138" s="124"/>
      <c r="D138" s="126"/>
    </row>
    <row r="139" spans="2:4" hidden="1">
      <c r="B139" s="124"/>
      <c r="D139" s="126"/>
    </row>
    <row r="140" spans="2:4" hidden="1">
      <c r="B140" s="124"/>
      <c r="D140" s="126"/>
    </row>
    <row r="141" spans="2:4" hidden="1">
      <c r="B141" s="124"/>
      <c r="D141" s="126"/>
    </row>
    <row r="142" spans="2:4" hidden="1">
      <c r="B142" s="124"/>
      <c r="D142" s="126"/>
    </row>
    <row r="143" spans="2:4" hidden="1">
      <c r="B143" s="124"/>
      <c r="D143" s="126"/>
    </row>
    <row r="144" spans="2:4" hidden="1">
      <c r="B144" s="124"/>
      <c r="D144" s="126"/>
    </row>
    <row r="145" spans="2:4" hidden="1">
      <c r="B145" s="124"/>
      <c r="D145" s="126"/>
    </row>
    <row r="146" spans="2:4" hidden="1">
      <c r="B146" s="124"/>
      <c r="D146" s="126"/>
    </row>
    <row r="147" spans="2:4" hidden="1">
      <c r="B147" s="124"/>
      <c r="D147" s="126"/>
    </row>
    <row r="148" spans="2:4" hidden="1">
      <c r="B148" s="124"/>
      <c r="D148" s="126"/>
    </row>
    <row r="149" spans="2:4" hidden="1">
      <c r="B149" s="124"/>
      <c r="D149" s="126"/>
    </row>
    <row r="150" spans="2:4" hidden="1">
      <c r="B150" s="124"/>
      <c r="D150" s="126"/>
    </row>
    <row r="151" spans="2:4" hidden="1">
      <c r="B151" s="124"/>
      <c r="D151" s="126"/>
    </row>
    <row r="152" spans="2:4" hidden="1">
      <c r="B152" s="124"/>
      <c r="D152" s="126"/>
    </row>
    <row r="153" spans="2:4" hidden="1">
      <c r="B153" s="124"/>
      <c r="D153" s="126"/>
    </row>
    <row r="154" spans="2:4" hidden="1">
      <c r="B154" s="124"/>
      <c r="D154" s="126"/>
    </row>
    <row r="155" spans="2:4" hidden="1">
      <c r="B155" s="124"/>
      <c r="D155" s="126"/>
    </row>
    <row r="156" spans="2:4" hidden="1">
      <c r="B156" s="124"/>
      <c r="D156" s="126"/>
    </row>
    <row r="157" spans="2:4" hidden="1">
      <c r="B157" s="124"/>
      <c r="D157" s="126"/>
    </row>
    <row r="158" spans="2:4" hidden="1">
      <c r="B158" s="124"/>
      <c r="D158" s="126"/>
    </row>
    <row r="159" spans="2:4" hidden="1">
      <c r="B159" s="124"/>
      <c r="D159" s="126"/>
    </row>
    <row r="160" spans="2:4" hidden="1">
      <c r="B160" s="124"/>
      <c r="D160" s="126"/>
    </row>
    <row r="161" spans="2:4" hidden="1">
      <c r="B161" s="124"/>
      <c r="D161" s="126"/>
    </row>
    <row r="162" spans="2:4" hidden="1">
      <c r="B162" s="124"/>
      <c r="D162" s="126"/>
    </row>
    <row r="163" spans="2:4" hidden="1">
      <c r="B163" s="124"/>
      <c r="D163" s="126"/>
    </row>
    <row r="164" spans="2:4" hidden="1">
      <c r="B164" s="124"/>
      <c r="D164" s="126"/>
    </row>
    <row r="165" spans="2:4" hidden="1">
      <c r="B165" s="124"/>
      <c r="D165" s="126"/>
    </row>
    <row r="166" spans="2:4" hidden="1">
      <c r="B166" s="124"/>
      <c r="D166" s="126"/>
    </row>
    <row r="167" spans="2:4" hidden="1">
      <c r="B167" s="124"/>
      <c r="D167" s="126"/>
    </row>
    <row r="168" spans="2:4" hidden="1">
      <c r="B168" s="124"/>
      <c r="D168" s="126"/>
    </row>
    <row r="169" spans="2:4" hidden="1">
      <c r="B169" s="124"/>
      <c r="D169" s="126"/>
    </row>
    <row r="170" spans="2:4" hidden="1">
      <c r="B170" s="124"/>
      <c r="D170" s="126"/>
    </row>
    <row r="171" spans="2:4" hidden="1">
      <c r="B171" s="124"/>
      <c r="D171" s="126"/>
    </row>
    <row r="172" spans="2:4" hidden="1">
      <c r="B172" s="124"/>
      <c r="D172" s="126"/>
    </row>
    <row r="173" spans="2:4" hidden="1">
      <c r="B173" s="124"/>
      <c r="D173" s="126"/>
    </row>
    <row r="174" spans="2:4" hidden="1">
      <c r="B174" s="124"/>
      <c r="D174" s="126"/>
    </row>
    <row r="175" spans="2:4" hidden="1">
      <c r="B175" s="124"/>
      <c r="D175" s="126"/>
    </row>
    <row r="176" spans="2:4" hidden="1">
      <c r="B176" s="124"/>
      <c r="D176" s="126"/>
    </row>
    <row r="177" spans="2:4" hidden="1">
      <c r="B177" s="124"/>
      <c r="D177" s="126"/>
    </row>
    <row r="178" spans="2:4" hidden="1">
      <c r="B178" s="124"/>
      <c r="D178" s="126"/>
    </row>
    <row r="179" spans="2:4" hidden="1">
      <c r="B179" s="124"/>
      <c r="D179" s="126"/>
    </row>
    <row r="180" spans="2:4" hidden="1">
      <c r="B180" s="124"/>
      <c r="D180" s="126"/>
    </row>
    <row r="181" spans="2:4" hidden="1">
      <c r="B181" s="124"/>
      <c r="D181" s="126"/>
    </row>
    <row r="182" spans="2:4" hidden="1">
      <c r="B182" s="124"/>
      <c r="D182" s="126"/>
    </row>
    <row r="183" spans="2:4" hidden="1">
      <c r="B183" s="124"/>
      <c r="D183" s="126"/>
    </row>
    <row r="184" spans="2:4" hidden="1">
      <c r="B184" s="124"/>
      <c r="D184" s="126"/>
    </row>
    <row r="185" spans="2:4" hidden="1">
      <c r="B185" s="124"/>
      <c r="D185" s="126"/>
    </row>
    <row r="186" spans="2:4" hidden="1">
      <c r="B186" s="124"/>
      <c r="D186" s="126"/>
    </row>
    <row r="187" spans="2:4" hidden="1">
      <c r="B187" s="124"/>
      <c r="D187" s="126"/>
    </row>
    <row r="188" spans="2:4" hidden="1">
      <c r="B188" s="124"/>
      <c r="D188" s="126"/>
    </row>
    <row r="189" spans="2:4" hidden="1">
      <c r="B189" s="124"/>
      <c r="D189" s="126"/>
    </row>
    <row r="190" spans="2:4" hidden="1">
      <c r="B190" s="124"/>
      <c r="D190" s="126"/>
    </row>
    <row r="191" spans="2:4" hidden="1">
      <c r="B191" s="124"/>
      <c r="D191" s="126"/>
    </row>
    <row r="192" spans="2:4" hidden="1">
      <c r="B192" s="124"/>
      <c r="D192" s="126"/>
    </row>
    <row r="193" spans="2:4" hidden="1">
      <c r="B193" s="124"/>
      <c r="D193" s="126"/>
    </row>
    <row r="194" spans="2:4" hidden="1">
      <c r="B194" s="124"/>
      <c r="D194" s="126"/>
    </row>
    <row r="195" spans="2:4" hidden="1">
      <c r="B195" s="124"/>
      <c r="D195" s="126"/>
    </row>
    <row r="196" spans="2:4" hidden="1">
      <c r="B196" s="124"/>
      <c r="D196" s="126"/>
    </row>
    <row r="197" spans="2:4" hidden="1">
      <c r="B197" s="124"/>
      <c r="D197" s="126"/>
    </row>
    <row r="198" spans="2:4" hidden="1">
      <c r="B198" s="124"/>
      <c r="D198" s="126"/>
    </row>
    <row r="199" spans="2:4" hidden="1">
      <c r="B199" s="124"/>
      <c r="D199" s="126"/>
    </row>
    <row r="200" spans="2:4" hidden="1">
      <c r="B200" s="124"/>
      <c r="D200" s="126"/>
    </row>
    <row r="201" spans="2:4" hidden="1">
      <c r="B201" s="124"/>
      <c r="D201" s="126"/>
    </row>
    <row r="202" spans="2:4" hidden="1">
      <c r="B202" s="124"/>
      <c r="D202" s="126"/>
    </row>
    <row r="203" spans="2:4" hidden="1">
      <c r="B203" s="124"/>
      <c r="D203" s="126"/>
    </row>
    <row r="204" spans="2:4" hidden="1">
      <c r="B204" s="124"/>
      <c r="D204" s="126"/>
    </row>
    <row r="205" spans="2:4" hidden="1">
      <c r="B205" s="124"/>
      <c r="D205" s="126"/>
    </row>
    <row r="206" spans="2:4" hidden="1">
      <c r="B206" s="124"/>
      <c r="D206" s="126"/>
    </row>
    <row r="207" spans="2:4" hidden="1">
      <c r="B207" s="124"/>
      <c r="D207" s="126"/>
    </row>
    <row r="208" spans="2:4" hidden="1">
      <c r="B208" s="124"/>
      <c r="D208" s="126"/>
    </row>
    <row r="209" spans="2:4" hidden="1">
      <c r="B209" s="124"/>
      <c r="D209" s="126"/>
    </row>
    <row r="210" spans="2:4" hidden="1">
      <c r="B210" s="124"/>
      <c r="D210" s="126"/>
    </row>
    <row r="211" spans="2:4" hidden="1">
      <c r="B211" s="124"/>
      <c r="D211" s="126"/>
    </row>
    <row r="212" spans="2:4" hidden="1">
      <c r="B212" s="124"/>
      <c r="D212" s="126"/>
    </row>
    <row r="213" spans="2:4" hidden="1">
      <c r="B213" s="124"/>
      <c r="D213" s="126"/>
    </row>
    <row r="214" spans="2:4" hidden="1">
      <c r="B214" s="124"/>
      <c r="D214" s="126"/>
    </row>
    <row r="215" spans="2:4" hidden="1">
      <c r="B215" s="124"/>
      <c r="D215" s="126"/>
    </row>
    <row r="216" spans="2:4" hidden="1">
      <c r="B216" s="124"/>
      <c r="D216" s="126"/>
    </row>
    <row r="217" spans="2:4" hidden="1">
      <c r="B217" s="124"/>
      <c r="D217" s="126"/>
    </row>
    <row r="218" spans="2:4" hidden="1">
      <c r="B218" s="124"/>
      <c r="D218" s="126"/>
    </row>
    <row r="219" spans="2:4" hidden="1">
      <c r="B219" s="124"/>
      <c r="D219" s="126"/>
    </row>
    <row r="220" spans="2:4" hidden="1">
      <c r="B220" s="124"/>
      <c r="D220" s="126"/>
    </row>
    <row r="221" spans="2:4" hidden="1">
      <c r="B221" s="124"/>
      <c r="D221" s="126"/>
    </row>
    <row r="222" spans="2:4" hidden="1">
      <c r="B222" s="124"/>
      <c r="D222" s="126"/>
    </row>
    <row r="223" spans="2:4" hidden="1">
      <c r="B223" s="124"/>
      <c r="D223" s="126"/>
    </row>
    <row r="224" spans="2:4" hidden="1">
      <c r="B224" s="124"/>
      <c r="D224" s="126"/>
    </row>
    <row r="225" spans="2:4" hidden="1">
      <c r="B225" s="124"/>
      <c r="D225" s="126"/>
    </row>
    <row r="226" spans="2:4" hidden="1">
      <c r="B226" s="124"/>
      <c r="D226" s="126"/>
    </row>
    <row r="227" spans="2:4" hidden="1">
      <c r="B227" s="124"/>
      <c r="D227" s="126"/>
    </row>
    <row r="228" spans="2:4" hidden="1">
      <c r="B228" s="124"/>
      <c r="D228" s="126"/>
    </row>
    <row r="229" spans="2:4" hidden="1">
      <c r="B229" s="124"/>
      <c r="D229" s="126"/>
    </row>
    <row r="230" spans="2:4" hidden="1">
      <c r="B230" s="124"/>
      <c r="D230" s="126"/>
    </row>
    <row r="231" spans="2:4" hidden="1">
      <c r="B231" s="124"/>
      <c r="D231" s="126"/>
    </row>
    <row r="232" spans="2:4" hidden="1">
      <c r="B232" s="124"/>
      <c r="D232" s="126"/>
    </row>
    <row r="233" spans="2:4" hidden="1">
      <c r="B233" s="124"/>
      <c r="D233" s="126"/>
    </row>
    <row r="234" spans="2:4" hidden="1">
      <c r="B234" s="124"/>
      <c r="D234" s="126"/>
    </row>
    <row r="235" spans="2:4" hidden="1">
      <c r="B235" s="124"/>
      <c r="D235" s="126"/>
    </row>
    <row r="236" spans="2:4" hidden="1">
      <c r="B236" s="124"/>
      <c r="D236" s="126"/>
    </row>
    <row r="237" spans="2:4" hidden="1">
      <c r="B237" s="124"/>
      <c r="D237" s="126"/>
    </row>
    <row r="238" spans="2:4" hidden="1">
      <c r="B238" s="124"/>
      <c r="D238" s="126"/>
    </row>
    <row r="239" spans="2:4" hidden="1">
      <c r="B239" s="124"/>
      <c r="D239" s="126"/>
    </row>
    <row r="240" spans="2:4" hidden="1">
      <c r="B240" s="124"/>
      <c r="D240" s="126"/>
    </row>
    <row r="241" spans="2:4" hidden="1">
      <c r="B241" s="124"/>
      <c r="D241" s="126"/>
    </row>
    <row r="242" spans="2:4" hidden="1">
      <c r="B242" s="124"/>
      <c r="D242" s="126"/>
    </row>
    <row r="243" spans="2:4" hidden="1">
      <c r="B243" s="124"/>
      <c r="D243" s="126"/>
    </row>
    <row r="244" spans="2:4" hidden="1">
      <c r="B244" s="124"/>
      <c r="D244" s="126"/>
    </row>
    <row r="245" spans="2:4" hidden="1">
      <c r="B245" s="124"/>
      <c r="D245" s="126"/>
    </row>
    <row r="246" spans="2:4" hidden="1">
      <c r="B246" s="124"/>
      <c r="D246" s="126"/>
    </row>
    <row r="247" spans="2:4" hidden="1">
      <c r="B247" s="124"/>
      <c r="D247" s="126"/>
    </row>
    <row r="248" spans="2:4" hidden="1">
      <c r="B248" s="124"/>
      <c r="D248" s="126"/>
    </row>
    <row r="249" spans="2:4" hidden="1">
      <c r="B249" s="124"/>
      <c r="D249" s="126"/>
    </row>
    <row r="250" spans="2:4" hidden="1">
      <c r="B250" s="124"/>
      <c r="D250" s="126"/>
    </row>
    <row r="251" spans="2:4" hidden="1">
      <c r="B251" s="124"/>
      <c r="D251" s="126"/>
    </row>
    <row r="252" spans="2:4" hidden="1">
      <c r="B252" s="124"/>
      <c r="D252" s="126"/>
    </row>
    <row r="253" spans="2:4" hidden="1">
      <c r="B253" s="124"/>
      <c r="D253" s="126"/>
    </row>
    <row r="254" spans="2:4" hidden="1">
      <c r="B254" s="124"/>
      <c r="D254" s="126"/>
    </row>
    <row r="255" spans="2:4" hidden="1">
      <c r="B255" s="124"/>
      <c r="D255" s="126"/>
    </row>
    <row r="256" spans="2:4" hidden="1">
      <c r="B256" s="124"/>
      <c r="D256" s="126"/>
    </row>
    <row r="257" spans="2:4" hidden="1">
      <c r="B257" s="124"/>
      <c r="D257" s="126"/>
    </row>
    <row r="258" spans="2:4" hidden="1">
      <c r="B258" s="124"/>
      <c r="D258" s="126"/>
    </row>
    <row r="259" spans="2:4" hidden="1">
      <c r="B259" s="124"/>
      <c r="D259" s="126"/>
    </row>
    <row r="260" spans="2:4" hidden="1">
      <c r="B260" s="124"/>
      <c r="D260" s="126"/>
    </row>
    <row r="261" spans="2:4" hidden="1">
      <c r="B261" s="124"/>
      <c r="D261" s="126"/>
    </row>
    <row r="262" spans="2:4" hidden="1">
      <c r="B262" s="124"/>
      <c r="D262" s="126"/>
    </row>
    <row r="263" spans="2:4" hidden="1">
      <c r="B263" s="124"/>
      <c r="D263" s="126"/>
    </row>
    <row r="264" spans="2:4" hidden="1">
      <c r="B264" s="124"/>
      <c r="D264" s="126"/>
    </row>
    <row r="265" spans="2:4" hidden="1">
      <c r="B265" s="124"/>
      <c r="D265" s="126"/>
    </row>
    <row r="266" spans="2:4" hidden="1">
      <c r="B266" s="124"/>
      <c r="D266" s="126"/>
    </row>
    <row r="267" spans="2:4" hidden="1">
      <c r="B267" s="124"/>
      <c r="D267" s="126"/>
    </row>
    <row r="268" spans="2:4" hidden="1">
      <c r="B268" s="124"/>
      <c r="D268" s="126"/>
    </row>
    <row r="269" spans="2:4" hidden="1">
      <c r="B269" s="124"/>
      <c r="D269" s="126"/>
    </row>
    <row r="270" spans="2:4" hidden="1">
      <c r="B270" s="124"/>
      <c r="D270" s="126"/>
    </row>
    <row r="271" spans="2:4" hidden="1">
      <c r="B271" s="124"/>
      <c r="D271" s="126"/>
    </row>
    <row r="272" spans="2:4" hidden="1">
      <c r="B272" s="124"/>
      <c r="D272" s="126"/>
    </row>
    <row r="273" spans="2:4" hidden="1">
      <c r="B273" s="124"/>
      <c r="D273" s="126"/>
    </row>
    <row r="274" spans="2:4" hidden="1">
      <c r="B274" s="124"/>
      <c r="D274" s="126"/>
    </row>
    <row r="275" spans="2:4" hidden="1">
      <c r="B275" s="124"/>
      <c r="D275" s="126"/>
    </row>
    <row r="276" spans="2:4" hidden="1">
      <c r="B276" s="124"/>
      <c r="D276" s="126"/>
    </row>
    <row r="277" spans="2:4" hidden="1">
      <c r="B277" s="124"/>
      <c r="D277" s="126"/>
    </row>
    <row r="278" spans="2:4" hidden="1">
      <c r="B278" s="124"/>
      <c r="D278" s="126"/>
    </row>
    <row r="279" spans="2:4" hidden="1">
      <c r="B279" s="124"/>
      <c r="D279" s="126"/>
    </row>
    <row r="280" spans="2:4" hidden="1">
      <c r="B280" s="124"/>
      <c r="D280" s="126"/>
    </row>
    <row r="281" spans="2:4" hidden="1">
      <c r="B281" s="124"/>
      <c r="D281" s="126"/>
    </row>
    <row r="282" spans="2:4" hidden="1">
      <c r="B282" s="124"/>
      <c r="D282" s="126"/>
    </row>
    <row r="283" spans="2:4" hidden="1">
      <c r="B283" s="124"/>
      <c r="D283" s="126"/>
    </row>
    <row r="284" spans="2:4" hidden="1">
      <c r="B284" s="124"/>
      <c r="D284" s="126"/>
    </row>
    <row r="285" spans="2:4" hidden="1">
      <c r="B285" s="124"/>
      <c r="D285" s="126"/>
    </row>
    <row r="286" spans="2:4" hidden="1">
      <c r="B286" s="124"/>
      <c r="D286" s="126"/>
    </row>
    <row r="287" spans="2:4" hidden="1">
      <c r="B287" s="124"/>
      <c r="D287" s="126"/>
    </row>
    <row r="288" spans="2:4" hidden="1">
      <c r="B288" s="124"/>
      <c r="D288" s="126"/>
    </row>
    <row r="289" spans="2:4" hidden="1">
      <c r="B289" s="124"/>
      <c r="D289" s="126"/>
    </row>
    <row r="290" spans="2:4" hidden="1">
      <c r="B290" s="124"/>
      <c r="D290" s="126"/>
    </row>
    <row r="291" spans="2:4" hidden="1">
      <c r="B291" s="124"/>
      <c r="D291" s="126"/>
    </row>
    <row r="292" spans="2:4" hidden="1">
      <c r="B292" s="124"/>
      <c r="D292" s="126"/>
    </row>
    <row r="293" spans="2:4" hidden="1">
      <c r="B293" s="124"/>
      <c r="D293" s="126"/>
    </row>
    <row r="294" spans="2:4" hidden="1">
      <c r="B294" s="124"/>
      <c r="D294" s="126"/>
    </row>
    <row r="295" spans="2:4" hidden="1">
      <c r="B295" s="124"/>
      <c r="D295" s="126"/>
    </row>
    <row r="296" spans="2:4" hidden="1">
      <c r="B296" s="124"/>
      <c r="D296" s="126"/>
    </row>
    <row r="297" spans="2:4" hidden="1">
      <c r="B297" s="124"/>
      <c r="D297" s="126"/>
    </row>
    <row r="298" spans="2:4" hidden="1">
      <c r="B298" s="124"/>
      <c r="D298" s="126"/>
    </row>
    <row r="299" spans="2:4" hidden="1">
      <c r="B299" s="124"/>
      <c r="D299" s="126"/>
    </row>
    <row r="300" spans="2:4" hidden="1">
      <c r="B300" s="124"/>
      <c r="D300" s="126"/>
    </row>
    <row r="301" spans="2:4" hidden="1">
      <c r="B301" s="124"/>
      <c r="D301" s="126"/>
    </row>
    <row r="302" spans="2:4" hidden="1">
      <c r="B302" s="124"/>
      <c r="D302" s="126"/>
    </row>
    <row r="303" spans="2:4" hidden="1">
      <c r="B303" s="124"/>
      <c r="D303" s="126"/>
    </row>
    <row r="304" spans="2:4" hidden="1">
      <c r="B304" s="124"/>
      <c r="D304" s="126"/>
    </row>
    <row r="305" spans="2:4" hidden="1">
      <c r="B305" s="124"/>
      <c r="D305" s="126"/>
    </row>
    <row r="306" spans="2:4" hidden="1">
      <c r="B306" s="124"/>
      <c r="D306" s="126"/>
    </row>
    <row r="307" spans="2:4" hidden="1">
      <c r="B307" s="124"/>
      <c r="D307" s="126"/>
    </row>
    <row r="308" spans="2:4" hidden="1">
      <c r="B308" s="124"/>
      <c r="D308" s="126"/>
    </row>
    <row r="309" spans="2:4" hidden="1">
      <c r="B309" s="124"/>
      <c r="D309" s="126"/>
    </row>
    <row r="310" spans="2:4" hidden="1">
      <c r="B310" s="124"/>
      <c r="D310" s="126"/>
    </row>
    <row r="311" spans="2:4" hidden="1">
      <c r="B311" s="124"/>
      <c r="D311" s="126"/>
    </row>
    <row r="312" spans="2:4" hidden="1">
      <c r="B312" s="124"/>
      <c r="D312" s="126"/>
    </row>
    <row r="313" spans="2:4" hidden="1">
      <c r="B313" s="124"/>
      <c r="D313" s="126"/>
    </row>
    <row r="314" spans="2:4" hidden="1">
      <c r="B314" s="124"/>
      <c r="D314" s="126"/>
    </row>
    <row r="315" spans="2:4" hidden="1">
      <c r="B315" s="124"/>
      <c r="D315" s="126"/>
    </row>
    <row r="316" spans="2:4" hidden="1">
      <c r="B316" s="124"/>
      <c r="D316" s="126"/>
    </row>
    <row r="317" spans="2:4" hidden="1">
      <c r="B317" s="124"/>
      <c r="D317" s="126"/>
    </row>
    <row r="318" spans="2:4" hidden="1">
      <c r="B318" s="124"/>
      <c r="D318" s="126"/>
    </row>
    <row r="319" spans="2:4" hidden="1">
      <c r="B319" s="124"/>
      <c r="D319" s="126"/>
    </row>
    <row r="320" spans="2:4" hidden="1">
      <c r="B320" s="124"/>
      <c r="D320" s="126"/>
    </row>
    <row r="321" spans="2:4" hidden="1">
      <c r="B321" s="124"/>
      <c r="D321" s="126"/>
    </row>
    <row r="322" spans="2:4" hidden="1">
      <c r="B322" s="124"/>
      <c r="D322" s="126"/>
    </row>
    <row r="323" spans="2:4" hidden="1">
      <c r="B323" s="124"/>
      <c r="D323" s="126"/>
    </row>
    <row r="324" spans="2:4" hidden="1">
      <c r="B324" s="124"/>
      <c r="D324" s="126"/>
    </row>
    <row r="325" spans="2:4" hidden="1">
      <c r="B325" s="124"/>
      <c r="D325" s="126"/>
    </row>
    <row r="326" spans="2:4" hidden="1">
      <c r="B326" s="124"/>
      <c r="D326" s="126"/>
    </row>
    <row r="327" spans="2:4" hidden="1">
      <c r="B327" s="124"/>
      <c r="D327" s="126"/>
    </row>
    <row r="328" spans="2:4" hidden="1">
      <c r="B328" s="124"/>
      <c r="D328" s="126"/>
    </row>
    <row r="329" spans="2:4" hidden="1">
      <c r="B329" s="124"/>
      <c r="D329" s="126"/>
    </row>
    <row r="330" spans="2:4" hidden="1">
      <c r="B330" s="124"/>
      <c r="D330" s="126"/>
    </row>
    <row r="331" spans="2:4" hidden="1">
      <c r="B331" s="124"/>
      <c r="D331" s="126"/>
    </row>
    <row r="332" spans="2:4" hidden="1">
      <c r="B332" s="124"/>
      <c r="D332" s="126"/>
    </row>
    <row r="333" spans="2:4" hidden="1">
      <c r="B333" s="124"/>
      <c r="D333" s="126"/>
    </row>
    <row r="334" spans="2:4" hidden="1">
      <c r="B334" s="124"/>
      <c r="D334" s="126"/>
    </row>
    <row r="335" spans="2:4" hidden="1">
      <c r="B335" s="124"/>
      <c r="D335" s="126"/>
    </row>
    <row r="336" spans="2:4" hidden="1">
      <c r="B336" s="124"/>
      <c r="D336" s="126"/>
    </row>
    <row r="337" spans="2:4" hidden="1">
      <c r="B337" s="124"/>
      <c r="D337" s="126"/>
    </row>
    <row r="338" spans="2:4" hidden="1">
      <c r="B338" s="124"/>
      <c r="D338" s="126"/>
    </row>
    <row r="339" spans="2:4" hidden="1">
      <c r="B339" s="124"/>
      <c r="D339" s="126"/>
    </row>
    <row r="340" spans="2:4" hidden="1">
      <c r="B340" s="124"/>
      <c r="D340" s="126"/>
    </row>
    <row r="341" spans="2:4" hidden="1">
      <c r="B341" s="124"/>
      <c r="D341" s="126"/>
    </row>
    <row r="342" spans="2:4" hidden="1">
      <c r="B342" s="124"/>
      <c r="D342" s="126"/>
    </row>
    <row r="343" spans="2:4" hidden="1">
      <c r="B343" s="124"/>
      <c r="D343" s="126"/>
    </row>
    <row r="344" spans="2:4" hidden="1">
      <c r="B344" s="124"/>
      <c r="D344" s="126"/>
    </row>
    <row r="345" spans="2:4" hidden="1">
      <c r="B345" s="124"/>
      <c r="D345" s="126"/>
    </row>
    <row r="346" spans="2:4" hidden="1">
      <c r="B346" s="124"/>
      <c r="D346" s="126"/>
    </row>
    <row r="347" spans="2:4" hidden="1">
      <c r="B347" s="124"/>
      <c r="D347" s="126"/>
    </row>
    <row r="348" spans="2:4" hidden="1">
      <c r="B348" s="124"/>
      <c r="D348" s="126"/>
    </row>
    <row r="349" spans="2:4" hidden="1">
      <c r="B349" s="124"/>
      <c r="D349" s="126"/>
    </row>
    <row r="350" spans="2:4" hidden="1">
      <c r="B350" s="124"/>
      <c r="D350" s="126"/>
    </row>
    <row r="351" spans="2:4" hidden="1">
      <c r="B351" s="124"/>
      <c r="D351" s="126"/>
    </row>
    <row r="352" spans="2:4" hidden="1">
      <c r="B352" s="124"/>
      <c r="D352" s="126"/>
    </row>
    <row r="353" spans="2:4" hidden="1">
      <c r="B353" s="124"/>
      <c r="D353" s="126"/>
    </row>
    <row r="354" spans="2:4" hidden="1">
      <c r="B354" s="124"/>
      <c r="D354" s="126"/>
    </row>
    <row r="355" spans="2:4" hidden="1">
      <c r="B355" s="124"/>
      <c r="D355" s="126"/>
    </row>
    <row r="356" spans="2:4" hidden="1">
      <c r="B356" s="124"/>
      <c r="D356" s="126"/>
    </row>
    <row r="357" spans="2:4" hidden="1">
      <c r="B357" s="124"/>
      <c r="D357" s="126"/>
    </row>
    <row r="358" spans="2:4" hidden="1">
      <c r="B358" s="124"/>
      <c r="D358" s="126"/>
    </row>
    <row r="359" spans="2:4" hidden="1">
      <c r="B359" s="124"/>
      <c r="D359" s="126"/>
    </row>
    <row r="360" spans="2:4" hidden="1">
      <c r="B360" s="124"/>
      <c r="D360" s="126"/>
    </row>
    <row r="361" spans="2:4" hidden="1">
      <c r="B361" s="124"/>
      <c r="D361" s="126"/>
    </row>
    <row r="362" spans="2:4" hidden="1">
      <c r="B362" s="124"/>
      <c r="D362" s="126"/>
    </row>
    <row r="363" spans="2:4" hidden="1">
      <c r="B363" s="124"/>
      <c r="D363" s="126"/>
    </row>
    <row r="364" spans="2:4" hidden="1">
      <c r="B364" s="124"/>
      <c r="D364" s="126"/>
    </row>
    <row r="365" spans="2:4" hidden="1">
      <c r="B365" s="124"/>
      <c r="D365" s="126"/>
    </row>
    <row r="366" spans="2:4" hidden="1">
      <c r="B366" s="124"/>
      <c r="D366" s="126"/>
    </row>
    <row r="367" spans="2:4" hidden="1">
      <c r="B367" s="124"/>
      <c r="D367" s="126"/>
    </row>
    <row r="368" spans="2:4" hidden="1">
      <c r="B368" s="124"/>
      <c r="D368" s="126"/>
    </row>
    <row r="369" spans="2:4" hidden="1">
      <c r="B369" s="124"/>
      <c r="D369" s="126"/>
    </row>
    <row r="370" spans="2:4" hidden="1">
      <c r="B370" s="124"/>
      <c r="D370" s="126"/>
    </row>
    <row r="371" spans="2:4" hidden="1">
      <c r="B371" s="124"/>
      <c r="D371" s="126"/>
    </row>
    <row r="372" spans="2:4" hidden="1">
      <c r="B372" s="124"/>
      <c r="D372" s="126"/>
    </row>
    <row r="373" spans="2:4" hidden="1">
      <c r="B373" s="124"/>
      <c r="D373" s="126"/>
    </row>
    <row r="374" spans="2:4" hidden="1">
      <c r="B374" s="124"/>
      <c r="D374" s="126"/>
    </row>
    <row r="375" spans="2:4" hidden="1">
      <c r="B375" s="124"/>
      <c r="D375" s="126"/>
    </row>
    <row r="376" spans="2:4" hidden="1">
      <c r="B376" s="124"/>
      <c r="D376" s="126"/>
    </row>
    <row r="377" spans="2:4" hidden="1">
      <c r="B377" s="124"/>
      <c r="D377" s="126"/>
    </row>
    <row r="378" spans="2:4" hidden="1">
      <c r="B378" s="124"/>
      <c r="D378" s="126"/>
    </row>
    <row r="379" spans="2:4" hidden="1">
      <c r="B379" s="124"/>
      <c r="D379" s="126"/>
    </row>
    <row r="380" spans="2:4" hidden="1">
      <c r="B380" s="124"/>
      <c r="D380" s="126"/>
    </row>
    <row r="381" spans="2:4" hidden="1">
      <c r="B381" s="124"/>
      <c r="D381" s="126"/>
    </row>
    <row r="382" spans="2:4" hidden="1">
      <c r="B382" s="124"/>
      <c r="D382" s="126"/>
    </row>
    <row r="383" spans="2:4" hidden="1">
      <c r="B383" s="124"/>
      <c r="D383" s="126"/>
    </row>
    <row r="384" spans="2:4" hidden="1">
      <c r="B384" s="124"/>
      <c r="D384" s="126"/>
    </row>
    <row r="385" spans="2:4" hidden="1">
      <c r="B385" s="124"/>
      <c r="D385" s="126"/>
    </row>
    <row r="386" spans="2:4" hidden="1">
      <c r="B386" s="124"/>
      <c r="D386" s="126"/>
    </row>
    <row r="387" spans="2:4" hidden="1">
      <c r="B387" s="124"/>
      <c r="D387" s="126"/>
    </row>
    <row r="388" spans="2:4" hidden="1">
      <c r="B388" s="124"/>
      <c r="D388" s="126"/>
    </row>
    <row r="389" spans="2:4" hidden="1">
      <c r="B389" s="124"/>
      <c r="D389" s="126"/>
    </row>
    <row r="390" spans="2:4" hidden="1">
      <c r="B390" s="124"/>
      <c r="D390" s="126"/>
    </row>
    <row r="391" spans="2:4" hidden="1">
      <c r="B391" s="124"/>
      <c r="D391" s="126"/>
    </row>
    <row r="392" spans="2:4" hidden="1">
      <c r="B392" s="124"/>
      <c r="D392" s="126"/>
    </row>
    <row r="393" spans="2:4" hidden="1">
      <c r="B393" s="124"/>
      <c r="D393" s="126"/>
    </row>
    <row r="394" spans="2:4" hidden="1">
      <c r="B394" s="124"/>
      <c r="D394" s="126"/>
    </row>
    <row r="395" spans="2:4" hidden="1">
      <c r="B395" s="124"/>
      <c r="D395" s="126"/>
    </row>
    <row r="396" spans="2:4" hidden="1">
      <c r="B396" s="124"/>
      <c r="D396" s="126"/>
    </row>
    <row r="397" spans="2:4" hidden="1">
      <c r="B397" s="124"/>
      <c r="D397" s="126"/>
    </row>
    <row r="398" spans="2:4" hidden="1">
      <c r="B398" s="124"/>
      <c r="D398" s="126"/>
    </row>
    <row r="399" spans="2:4" hidden="1">
      <c r="B399" s="124"/>
      <c r="D399" s="126"/>
    </row>
    <row r="400" spans="2:4" hidden="1">
      <c r="B400" s="124"/>
      <c r="D400" s="126"/>
    </row>
    <row r="401" spans="2:4" hidden="1">
      <c r="B401" s="124"/>
      <c r="D401" s="126"/>
    </row>
    <row r="402" spans="2:4" hidden="1">
      <c r="B402" s="124"/>
      <c r="D402" s="126"/>
    </row>
    <row r="403" spans="2:4" hidden="1">
      <c r="B403" s="124"/>
      <c r="D403" s="126"/>
    </row>
    <row r="404" spans="2:4" hidden="1">
      <c r="B404" s="124"/>
      <c r="D404" s="126"/>
    </row>
    <row r="405" spans="2:4" hidden="1">
      <c r="B405" s="124"/>
      <c r="D405" s="126"/>
    </row>
    <row r="406" spans="2:4" hidden="1">
      <c r="B406" s="124"/>
      <c r="D406" s="126"/>
    </row>
    <row r="407" spans="2:4" hidden="1">
      <c r="B407" s="124"/>
      <c r="D407" s="126"/>
    </row>
    <row r="408" spans="2:4" hidden="1">
      <c r="B408" s="124"/>
      <c r="D408" s="126"/>
    </row>
    <row r="409" spans="2:4" hidden="1">
      <c r="B409" s="124"/>
      <c r="D409" s="126"/>
    </row>
    <row r="410" spans="2:4" hidden="1">
      <c r="B410" s="124"/>
      <c r="D410" s="126"/>
    </row>
    <row r="411" spans="2:4" hidden="1">
      <c r="B411" s="124"/>
      <c r="D411" s="126"/>
    </row>
    <row r="412" spans="2:4" hidden="1">
      <c r="B412" s="124"/>
      <c r="D412" s="126"/>
    </row>
    <row r="413" spans="2:4" hidden="1">
      <c r="B413" s="124"/>
      <c r="D413" s="126"/>
    </row>
    <row r="414" spans="2:4" hidden="1">
      <c r="B414" s="124"/>
      <c r="D414" s="126"/>
    </row>
    <row r="415" spans="2:4" hidden="1">
      <c r="B415" s="124"/>
      <c r="D415" s="126"/>
    </row>
    <row r="416" spans="2:4" hidden="1">
      <c r="B416" s="124"/>
      <c r="D416" s="126"/>
    </row>
    <row r="417" spans="2:4" hidden="1">
      <c r="B417" s="124"/>
      <c r="D417" s="126"/>
    </row>
    <row r="418" spans="2:4" hidden="1">
      <c r="B418" s="124"/>
      <c r="D418" s="126"/>
    </row>
    <row r="419" spans="2:4" hidden="1">
      <c r="B419" s="124"/>
      <c r="D419" s="126"/>
    </row>
    <row r="420" spans="2:4" hidden="1">
      <c r="B420" s="124"/>
      <c r="D420" s="126"/>
    </row>
    <row r="421" spans="2:4" hidden="1">
      <c r="B421" s="124"/>
      <c r="D421" s="126"/>
    </row>
    <row r="422" spans="2:4" hidden="1">
      <c r="B422" s="124"/>
      <c r="D422" s="126"/>
    </row>
    <row r="423" spans="2:4" hidden="1">
      <c r="B423" s="124"/>
      <c r="D423" s="126"/>
    </row>
    <row r="424" spans="2:4" hidden="1">
      <c r="B424" s="124"/>
      <c r="D424" s="126"/>
    </row>
    <row r="425" spans="2:4" hidden="1">
      <c r="B425" s="124"/>
      <c r="D425" s="126"/>
    </row>
    <row r="426" spans="2:4" hidden="1">
      <c r="B426" s="124"/>
      <c r="D426" s="126"/>
    </row>
    <row r="427" spans="2:4" hidden="1">
      <c r="B427" s="124"/>
      <c r="D427" s="126"/>
    </row>
    <row r="428" spans="2:4" hidden="1">
      <c r="B428" s="124"/>
      <c r="D428" s="126"/>
    </row>
    <row r="429" spans="2:4" hidden="1">
      <c r="B429" s="124"/>
      <c r="D429" s="126"/>
    </row>
    <row r="430" spans="2:4" hidden="1">
      <c r="B430" s="124"/>
      <c r="D430" s="126"/>
    </row>
    <row r="431" spans="2:4" hidden="1">
      <c r="B431" s="124"/>
      <c r="D431" s="126"/>
    </row>
    <row r="432" spans="2:4" hidden="1">
      <c r="B432" s="124"/>
      <c r="D432" s="126"/>
    </row>
    <row r="433" spans="2:4" hidden="1">
      <c r="B433" s="124"/>
      <c r="D433" s="126"/>
    </row>
    <row r="434" spans="2:4" hidden="1">
      <c r="B434" s="124"/>
      <c r="D434" s="126"/>
    </row>
    <row r="435" spans="2:4" hidden="1">
      <c r="B435" s="124"/>
      <c r="D435" s="126"/>
    </row>
    <row r="436" spans="2:4" hidden="1">
      <c r="B436" s="124"/>
      <c r="D436" s="126"/>
    </row>
    <row r="437" spans="2:4" hidden="1">
      <c r="B437" s="124"/>
      <c r="D437" s="126"/>
    </row>
    <row r="438" spans="2:4" hidden="1">
      <c r="B438" s="124"/>
      <c r="D438" s="126"/>
    </row>
    <row r="439" spans="2:4" hidden="1">
      <c r="B439" s="124"/>
      <c r="D439" s="126"/>
    </row>
    <row r="440" spans="2:4" hidden="1">
      <c r="B440" s="124"/>
      <c r="D440" s="126"/>
    </row>
    <row r="441" spans="2:4" hidden="1">
      <c r="B441" s="124"/>
      <c r="D441" s="126"/>
    </row>
    <row r="442" spans="2:4" hidden="1">
      <c r="B442" s="124"/>
      <c r="D442" s="126"/>
    </row>
    <row r="443" spans="2:4" hidden="1">
      <c r="B443" s="124"/>
      <c r="D443" s="126"/>
    </row>
    <row r="444" spans="2:4" hidden="1">
      <c r="B444" s="124"/>
      <c r="D444" s="126"/>
    </row>
    <row r="445" spans="2:4" hidden="1">
      <c r="B445" s="124"/>
      <c r="D445" s="126"/>
    </row>
    <row r="446" spans="2:4" hidden="1">
      <c r="B446" s="124"/>
      <c r="D446" s="126"/>
    </row>
    <row r="447" spans="2:4" hidden="1">
      <c r="B447" s="124"/>
      <c r="D447" s="126"/>
    </row>
    <row r="448" spans="2:4" hidden="1">
      <c r="B448" s="124"/>
      <c r="D448" s="126"/>
    </row>
    <row r="449" spans="2:4" hidden="1">
      <c r="B449" s="124"/>
      <c r="D449" s="126"/>
    </row>
    <row r="450" spans="2:4" hidden="1">
      <c r="B450" s="124"/>
      <c r="D450" s="126"/>
    </row>
    <row r="451" spans="2:4" hidden="1">
      <c r="B451" s="124"/>
      <c r="D451" s="126"/>
    </row>
    <row r="452" spans="2:4" hidden="1">
      <c r="B452" s="124"/>
      <c r="D452" s="126"/>
    </row>
    <row r="453" spans="2:4" hidden="1">
      <c r="B453" s="124"/>
      <c r="D453" s="126"/>
    </row>
    <row r="454" spans="2:4" hidden="1">
      <c r="B454" s="124"/>
      <c r="D454" s="126"/>
    </row>
    <row r="455" spans="2:4" hidden="1">
      <c r="B455" s="124"/>
      <c r="D455" s="126"/>
    </row>
    <row r="456" spans="2:4" hidden="1">
      <c r="B456" s="124"/>
      <c r="D456" s="126"/>
    </row>
    <row r="457" spans="2:4" hidden="1">
      <c r="B457" s="124"/>
      <c r="D457" s="126"/>
    </row>
    <row r="458" spans="2:4" hidden="1">
      <c r="B458" s="124"/>
      <c r="D458" s="126"/>
    </row>
    <row r="459" spans="2:4" hidden="1">
      <c r="B459" s="124"/>
      <c r="D459" s="126"/>
    </row>
    <row r="460" spans="2:4" hidden="1">
      <c r="B460" s="124"/>
      <c r="D460" s="126"/>
    </row>
    <row r="461" spans="2:4" hidden="1">
      <c r="B461" s="124"/>
      <c r="D461" s="126"/>
    </row>
    <row r="462" spans="2:4" hidden="1">
      <c r="B462" s="124"/>
      <c r="D462" s="126"/>
    </row>
    <row r="463" spans="2:4" hidden="1">
      <c r="B463" s="124"/>
      <c r="D463" s="126"/>
    </row>
    <row r="464" spans="2:4" hidden="1">
      <c r="B464" s="124"/>
      <c r="D464" s="126"/>
    </row>
    <row r="465" spans="2:4" hidden="1">
      <c r="B465" s="124"/>
      <c r="D465" s="126"/>
    </row>
    <row r="466" spans="2:4" hidden="1">
      <c r="B466" s="124"/>
      <c r="D466" s="126"/>
    </row>
    <row r="467" spans="2:4" hidden="1">
      <c r="B467" s="124"/>
      <c r="D467" s="126"/>
    </row>
    <row r="468" spans="2:4" hidden="1">
      <c r="B468" s="124"/>
      <c r="D468" s="126"/>
    </row>
    <row r="469" spans="2:4" hidden="1">
      <c r="B469" s="124"/>
      <c r="D469" s="126"/>
    </row>
    <row r="470" spans="2:4" hidden="1">
      <c r="B470" s="124"/>
      <c r="D470" s="126"/>
    </row>
    <row r="471" spans="2:4" hidden="1">
      <c r="B471" s="124"/>
      <c r="D471" s="126"/>
    </row>
    <row r="472" spans="2:4" hidden="1">
      <c r="B472" s="124"/>
      <c r="D472" s="126"/>
    </row>
    <row r="473" spans="2:4" hidden="1">
      <c r="B473" s="124"/>
      <c r="D473" s="126"/>
    </row>
    <row r="474" spans="2:4" hidden="1">
      <c r="B474" s="124"/>
      <c r="D474" s="126"/>
    </row>
    <row r="475" spans="2:4" hidden="1">
      <c r="B475" s="124"/>
      <c r="D475" s="126"/>
    </row>
    <row r="476" spans="2:4" hidden="1">
      <c r="B476" s="124"/>
      <c r="D476" s="126"/>
    </row>
    <row r="477" spans="2:4" hidden="1">
      <c r="B477" s="124"/>
      <c r="D477" s="126"/>
    </row>
    <row r="478" spans="2:4" hidden="1">
      <c r="B478" s="124"/>
      <c r="D478" s="126"/>
    </row>
    <row r="479" spans="2:4" hidden="1">
      <c r="B479" s="124"/>
      <c r="D479" s="126"/>
    </row>
    <row r="480" spans="2:4" hidden="1">
      <c r="B480" s="124"/>
      <c r="D480" s="126"/>
    </row>
    <row r="481" spans="2:4" hidden="1">
      <c r="B481" s="124"/>
      <c r="D481" s="126"/>
    </row>
    <row r="482" spans="2:4" hidden="1">
      <c r="B482" s="124"/>
      <c r="D482" s="126"/>
    </row>
    <row r="483" spans="2:4" hidden="1">
      <c r="B483" s="124"/>
      <c r="D483" s="126"/>
    </row>
    <row r="484" spans="2:4" hidden="1">
      <c r="B484" s="124"/>
      <c r="D484" s="126"/>
    </row>
    <row r="485" spans="2:4" hidden="1">
      <c r="B485" s="124"/>
      <c r="D485" s="126"/>
    </row>
    <row r="486" spans="2:4" hidden="1">
      <c r="B486" s="124"/>
      <c r="D486" s="126"/>
    </row>
    <row r="487" spans="2:4" hidden="1">
      <c r="B487" s="124"/>
      <c r="D487" s="126"/>
    </row>
    <row r="488" spans="2:4" hidden="1">
      <c r="B488" s="124"/>
      <c r="D488" s="126"/>
    </row>
    <row r="489" spans="2:4" hidden="1">
      <c r="B489" s="124"/>
      <c r="D489" s="126"/>
    </row>
    <row r="490" spans="2:4" hidden="1">
      <c r="B490" s="124"/>
      <c r="D490" s="126"/>
    </row>
    <row r="491" spans="2:4" hidden="1">
      <c r="B491" s="124"/>
      <c r="D491" s="126"/>
    </row>
    <row r="492" spans="2:4" hidden="1">
      <c r="B492" s="124"/>
      <c r="D492" s="126"/>
    </row>
    <row r="493" spans="2:4" hidden="1">
      <c r="B493" s="124"/>
      <c r="D493" s="126"/>
    </row>
    <row r="494" spans="2:4" hidden="1">
      <c r="B494" s="124"/>
      <c r="D494" s="126"/>
    </row>
    <row r="495" spans="2:4" hidden="1">
      <c r="B495" s="124"/>
      <c r="D495" s="126"/>
    </row>
    <row r="496" spans="2:4" hidden="1">
      <c r="B496" s="124"/>
      <c r="D496" s="126"/>
    </row>
    <row r="497" spans="2:4" hidden="1">
      <c r="B497" s="124"/>
      <c r="D497" s="126"/>
    </row>
    <row r="498" spans="2:4" hidden="1">
      <c r="B498" s="124"/>
      <c r="D498" s="126"/>
    </row>
    <row r="499" spans="2:4" hidden="1">
      <c r="B499" s="124"/>
      <c r="D499" s="126"/>
    </row>
    <row r="500" spans="2:4" hidden="1">
      <c r="B500" s="124"/>
      <c r="D500" s="126"/>
    </row>
    <row r="501" spans="2:4" hidden="1">
      <c r="B501" s="124"/>
      <c r="D501" s="126"/>
    </row>
    <row r="502" spans="2:4" hidden="1">
      <c r="B502" s="124"/>
      <c r="D502" s="126"/>
    </row>
    <row r="503" spans="2:4" hidden="1">
      <c r="B503" s="124"/>
      <c r="D503" s="126"/>
    </row>
    <row r="504" spans="2:4" hidden="1">
      <c r="B504" s="124"/>
      <c r="D504" s="126"/>
    </row>
    <row r="505" spans="2:4" hidden="1">
      <c r="B505" s="124"/>
      <c r="D505" s="126"/>
    </row>
    <row r="506" spans="2:4" hidden="1">
      <c r="B506" s="124"/>
      <c r="D506" s="126"/>
    </row>
    <row r="507" spans="2:4" hidden="1">
      <c r="B507" s="124"/>
      <c r="D507" s="126"/>
    </row>
    <row r="508" spans="2:4" hidden="1">
      <c r="B508" s="124"/>
      <c r="D508" s="126"/>
    </row>
    <row r="509" spans="2:4" hidden="1">
      <c r="B509" s="124"/>
      <c r="D509" s="126"/>
    </row>
    <row r="510" spans="2:4" hidden="1">
      <c r="B510" s="124"/>
      <c r="D510" s="126"/>
    </row>
    <row r="511" spans="2:4" hidden="1">
      <c r="B511" s="124"/>
      <c r="D511" s="126"/>
    </row>
    <row r="512" spans="2:4" hidden="1">
      <c r="B512" s="124"/>
      <c r="D512" s="126"/>
    </row>
    <row r="513" spans="2:4" hidden="1">
      <c r="B513" s="124"/>
      <c r="D513" s="126"/>
    </row>
    <row r="514" spans="2:4" hidden="1">
      <c r="B514" s="124"/>
      <c r="D514" s="126"/>
    </row>
    <row r="515" spans="2:4" hidden="1">
      <c r="B515" s="124"/>
      <c r="D515" s="126"/>
    </row>
    <row r="516" spans="2:4" hidden="1">
      <c r="B516" s="124"/>
      <c r="D516" s="126"/>
    </row>
    <row r="517" spans="2:4" hidden="1">
      <c r="B517" s="124"/>
      <c r="D517" s="126"/>
    </row>
    <row r="518" spans="2:4" hidden="1">
      <c r="B518" s="124"/>
      <c r="D518" s="126"/>
    </row>
    <row r="519" spans="2:4" hidden="1">
      <c r="B519" s="124"/>
      <c r="D519" s="126"/>
    </row>
    <row r="520" spans="2:4" hidden="1">
      <c r="B520" s="124"/>
      <c r="D520" s="126"/>
    </row>
    <row r="521" spans="2:4" hidden="1">
      <c r="B521" s="124"/>
      <c r="D521" s="126"/>
    </row>
    <row r="522" spans="2:4" hidden="1">
      <c r="B522" s="124"/>
      <c r="D522" s="126"/>
    </row>
    <row r="523" spans="2:4" hidden="1">
      <c r="B523" s="124"/>
      <c r="D523" s="126"/>
    </row>
    <row r="524" spans="2:4" hidden="1">
      <c r="B524" s="124"/>
      <c r="D524" s="126"/>
    </row>
    <row r="525" spans="2:4" hidden="1">
      <c r="B525" s="124"/>
      <c r="D525" s="126"/>
    </row>
    <row r="526" spans="2:4" hidden="1">
      <c r="B526" s="124"/>
      <c r="D526" s="126"/>
    </row>
    <row r="527" spans="2:4" hidden="1">
      <c r="B527" s="124"/>
      <c r="D527" s="126"/>
    </row>
    <row r="528" spans="2:4" hidden="1">
      <c r="B528" s="124"/>
      <c r="D528" s="126"/>
    </row>
    <row r="529" spans="2:4" hidden="1">
      <c r="B529" s="124"/>
      <c r="D529" s="126"/>
    </row>
    <row r="530" spans="2:4" hidden="1">
      <c r="B530" s="124"/>
      <c r="D530" s="126"/>
    </row>
    <row r="531" spans="2:4" hidden="1">
      <c r="B531" s="124"/>
      <c r="D531" s="126"/>
    </row>
    <row r="532" spans="2:4" hidden="1">
      <c r="B532" s="124"/>
      <c r="D532" s="126"/>
    </row>
    <row r="533" spans="2:4" hidden="1">
      <c r="B533" s="124"/>
      <c r="D533" s="126"/>
    </row>
    <row r="534" spans="2:4" hidden="1">
      <c r="B534" s="124"/>
      <c r="D534" s="126"/>
    </row>
    <row r="535" spans="2:4" hidden="1">
      <c r="B535" s="124"/>
      <c r="D535" s="126"/>
    </row>
    <row r="536" spans="2:4" hidden="1">
      <c r="B536" s="124"/>
      <c r="D536" s="126"/>
    </row>
    <row r="537" spans="2:4" hidden="1">
      <c r="B537" s="124"/>
      <c r="D537" s="126"/>
    </row>
    <row r="538" spans="2:4" hidden="1">
      <c r="B538" s="124"/>
      <c r="D538" s="126"/>
    </row>
    <row r="539" spans="2:4" hidden="1">
      <c r="B539" s="124"/>
      <c r="D539" s="126"/>
    </row>
    <row r="540" spans="2:4" hidden="1">
      <c r="B540" s="124"/>
      <c r="D540" s="126"/>
    </row>
    <row r="541" spans="2:4" hidden="1">
      <c r="B541" s="124"/>
      <c r="D541" s="126"/>
    </row>
    <row r="542" spans="2:4" hidden="1">
      <c r="B542" s="124"/>
      <c r="D542" s="126"/>
    </row>
    <row r="543" spans="2:4" hidden="1">
      <c r="B543" s="124"/>
      <c r="D543" s="126"/>
    </row>
    <row r="544" spans="2:4" hidden="1">
      <c r="B544" s="124"/>
      <c r="D544" s="126"/>
    </row>
    <row r="545" spans="2:4" hidden="1">
      <c r="B545" s="124"/>
      <c r="D545" s="126"/>
    </row>
    <row r="546" spans="2:4" hidden="1">
      <c r="B546" s="124"/>
      <c r="D546" s="126"/>
    </row>
    <row r="547" spans="2:4" hidden="1">
      <c r="B547" s="124"/>
      <c r="D547" s="126"/>
    </row>
    <row r="548" spans="2:4" hidden="1">
      <c r="B548" s="124"/>
      <c r="D548" s="126"/>
    </row>
    <row r="549" spans="2:4" hidden="1">
      <c r="B549" s="124"/>
      <c r="D549" s="126"/>
    </row>
    <row r="550" spans="2:4" hidden="1">
      <c r="B550" s="124"/>
      <c r="D550" s="126"/>
    </row>
    <row r="551" spans="2:4" hidden="1">
      <c r="B551" s="124"/>
      <c r="D551" s="126"/>
    </row>
    <row r="552" spans="2:4" hidden="1">
      <c r="B552" s="124"/>
      <c r="D552" s="126"/>
    </row>
    <row r="553" spans="2:4" hidden="1">
      <c r="B553" s="124"/>
      <c r="D553" s="126"/>
    </row>
    <row r="554" spans="2:4" hidden="1">
      <c r="B554" s="124"/>
      <c r="D554" s="126"/>
    </row>
    <row r="555" spans="2:4" hidden="1">
      <c r="B555" s="124"/>
      <c r="D555" s="126"/>
    </row>
    <row r="556" spans="2:4" hidden="1">
      <c r="B556" s="124"/>
      <c r="D556" s="126"/>
    </row>
    <row r="557" spans="2:4" hidden="1">
      <c r="B557" s="124"/>
      <c r="D557" s="126"/>
    </row>
    <row r="558" spans="2:4" hidden="1">
      <c r="B558" s="124"/>
      <c r="D558" s="126"/>
    </row>
    <row r="559" spans="2:4" hidden="1">
      <c r="B559" s="124"/>
      <c r="D559" s="126"/>
    </row>
    <row r="560" spans="2:4" hidden="1">
      <c r="B560" s="124"/>
      <c r="D560" s="126"/>
    </row>
    <row r="561" spans="2:4" hidden="1">
      <c r="B561" s="124"/>
      <c r="D561" s="126"/>
    </row>
    <row r="562" spans="2:4" hidden="1">
      <c r="B562" s="124"/>
      <c r="D562" s="126"/>
    </row>
    <row r="563" spans="2:4" hidden="1">
      <c r="B563" s="124"/>
      <c r="D563" s="126"/>
    </row>
    <row r="564" spans="2:4" hidden="1">
      <c r="B564" s="124"/>
      <c r="D564" s="126"/>
    </row>
    <row r="565" spans="2:4" hidden="1">
      <c r="B565" s="124"/>
      <c r="D565" s="126"/>
    </row>
    <row r="566" spans="2:4" hidden="1">
      <c r="B566" s="124"/>
      <c r="D566" s="126"/>
    </row>
    <row r="567" spans="2:4" hidden="1">
      <c r="B567" s="124"/>
      <c r="D567" s="126"/>
    </row>
    <row r="568" spans="2:4" hidden="1">
      <c r="B568" s="124"/>
      <c r="D568" s="126"/>
    </row>
    <row r="569" spans="2:4" hidden="1">
      <c r="B569" s="124"/>
      <c r="D569" s="126"/>
    </row>
    <row r="570" spans="2:4" hidden="1">
      <c r="B570" s="124"/>
      <c r="D570" s="126"/>
    </row>
    <row r="571" spans="2:4" hidden="1">
      <c r="B571" s="124"/>
      <c r="D571" s="126"/>
    </row>
    <row r="572" spans="2:4" hidden="1">
      <c r="B572" s="124"/>
      <c r="D572" s="126"/>
    </row>
    <row r="573" spans="2:4" hidden="1">
      <c r="B573" s="124"/>
      <c r="D573" s="126"/>
    </row>
    <row r="574" spans="2:4" hidden="1">
      <c r="B574" s="124"/>
      <c r="D574" s="126"/>
    </row>
    <row r="575" spans="2:4" hidden="1">
      <c r="B575" s="124"/>
      <c r="D575" s="126"/>
    </row>
    <row r="576" spans="2:4" hidden="1">
      <c r="B576" s="124"/>
      <c r="D576" s="126"/>
    </row>
    <row r="577" spans="2:4" hidden="1">
      <c r="B577" s="124"/>
      <c r="D577" s="126"/>
    </row>
    <row r="578" spans="2:4" hidden="1">
      <c r="B578" s="124"/>
      <c r="D578" s="126"/>
    </row>
    <row r="579" spans="2:4" hidden="1">
      <c r="B579" s="124"/>
      <c r="D579" s="126"/>
    </row>
    <row r="580" spans="2:4" hidden="1">
      <c r="B580" s="124"/>
      <c r="D580" s="126"/>
    </row>
    <row r="581" spans="2:4" hidden="1">
      <c r="B581" s="124"/>
      <c r="D581" s="126"/>
    </row>
    <row r="582" spans="2:4" hidden="1">
      <c r="B582" s="124"/>
      <c r="D582" s="126"/>
    </row>
    <row r="583" spans="2:4" hidden="1">
      <c r="B583" s="124"/>
      <c r="D583" s="126"/>
    </row>
    <row r="584" spans="2:4" hidden="1">
      <c r="B584" s="124"/>
      <c r="D584" s="126"/>
    </row>
    <row r="585" spans="2:4" hidden="1">
      <c r="B585" s="124"/>
      <c r="D585" s="126"/>
    </row>
    <row r="586" spans="2:4" hidden="1">
      <c r="B586" s="124"/>
      <c r="D586" s="126"/>
    </row>
    <row r="587" spans="2:4" hidden="1">
      <c r="B587" s="124"/>
      <c r="D587" s="126"/>
    </row>
    <row r="588" spans="2:4" hidden="1">
      <c r="B588" s="124"/>
      <c r="D588" s="126"/>
    </row>
    <row r="589" spans="2:4" hidden="1">
      <c r="B589" s="124"/>
      <c r="D589" s="126"/>
    </row>
    <row r="590" spans="2:4" hidden="1">
      <c r="B590" s="124"/>
      <c r="D590" s="126"/>
    </row>
    <row r="591" spans="2:4" hidden="1">
      <c r="B591" s="124"/>
      <c r="D591" s="126"/>
    </row>
    <row r="592" spans="2:4" hidden="1">
      <c r="B592" s="124"/>
      <c r="D592" s="126"/>
    </row>
    <row r="593" spans="2:4" hidden="1">
      <c r="B593" s="124"/>
      <c r="D593" s="126"/>
    </row>
    <row r="594" spans="2:4" hidden="1">
      <c r="B594" s="124"/>
      <c r="D594" s="126"/>
    </row>
    <row r="595" spans="2:4" hidden="1">
      <c r="B595" s="124"/>
      <c r="D595" s="126"/>
    </row>
    <row r="596" spans="2:4" hidden="1">
      <c r="B596" s="124"/>
      <c r="D596" s="126"/>
    </row>
    <row r="597" spans="2:4" hidden="1">
      <c r="B597" s="124"/>
      <c r="D597" s="126"/>
    </row>
    <row r="598" spans="2:4" hidden="1">
      <c r="B598" s="124"/>
      <c r="D598" s="126"/>
    </row>
    <row r="599" spans="2:4" hidden="1">
      <c r="B599" s="124"/>
      <c r="D599" s="126"/>
    </row>
    <row r="600" spans="2:4" hidden="1">
      <c r="B600" s="124"/>
      <c r="D600" s="126"/>
    </row>
    <row r="601" spans="2:4" hidden="1">
      <c r="B601" s="124"/>
      <c r="D601" s="126"/>
    </row>
    <row r="602" spans="2:4" hidden="1">
      <c r="B602" s="124"/>
      <c r="D602" s="126"/>
    </row>
    <row r="603" spans="2:4" hidden="1">
      <c r="B603" s="124"/>
      <c r="D603" s="126"/>
    </row>
    <row r="604" spans="2:4" hidden="1">
      <c r="B604" s="124"/>
      <c r="D604" s="126"/>
    </row>
    <row r="605" spans="2:4" hidden="1">
      <c r="B605" s="124"/>
      <c r="D605" s="126"/>
    </row>
    <row r="606" spans="2:4" hidden="1">
      <c r="B606" s="124"/>
      <c r="D606" s="126"/>
    </row>
    <row r="607" spans="2:4" hidden="1">
      <c r="B607" s="124"/>
      <c r="D607" s="126"/>
    </row>
    <row r="608" spans="2:4" hidden="1">
      <c r="B608" s="124"/>
      <c r="D608" s="126"/>
    </row>
    <row r="609" spans="2:4" hidden="1">
      <c r="B609" s="124"/>
      <c r="D609" s="126"/>
    </row>
    <row r="610" spans="2:4" hidden="1">
      <c r="B610" s="124"/>
      <c r="D610" s="126"/>
    </row>
    <row r="611" spans="2:4" hidden="1">
      <c r="B611" s="124"/>
      <c r="D611" s="126"/>
    </row>
    <row r="612" spans="2:4" hidden="1">
      <c r="B612" s="124"/>
      <c r="D612" s="126"/>
    </row>
    <row r="613" spans="2:4" hidden="1">
      <c r="B613" s="124"/>
      <c r="D613" s="126"/>
    </row>
    <row r="614" spans="2:4" hidden="1">
      <c r="B614" s="124"/>
      <c r="D614" s="126"/>
    </row>
    <row r="615" spans="2:4" hidden="1">
      <c r="B615" s="124"/>
      <c r="D615" s="126"/>
    </row>
    <row r="616" spans="2:4" hidden="1">
      <c r="B616" s="124"/>
      <c r="D616" s="126"/>
    </row>
    <row r="617" spans="2:4" hidden="1">
      <c r="B617" s="124"/>
      <c r="D617" s="126"/>
    </row>
    <row r="618" spans="2:4" hidden="1">
      <c r="B618" s="124"/>
      <c r="D618" s="126"/>
    </row>
    <row r="619" spans="2:4" hidden="1">
      <c r="B619" s="124"/>
      <c r="D619" s="126"/>
    </row>
    <row r="620" spans="2:4" hidden="1">
      <c r="B620" s="124"/>
      <c r="D620" s="126"/>
    </row>
    <row r="621" spans="2:4" hidden="1">
      <c r="B621" s="124"/>
      <c r="D621" s="126"/>
    </row>
    <row r="622" spans="2:4" hidden="1">
      <c r="B622" s="124"/>
      <c r="D622" s="126"/>
    </row>
    <row r="623" spans="2:4" hidden="1">
      <c r="B623" s="124"/>
      <c r="D623" s="126"/>
    </row>
    <row r="624" spans="2:4" hidden="1">
      <c r="B624" s="124"/>
      <c r="D624" s="126"/>
    </row>
    <row r="625" spans="2:4" hidden="1">
      <c r="B625" s="124"/>
      <c r="D625" s="126"/>
    </row>
    <row r="626" spans="2:4" hidden="1">
      <c r="B626" s="124"/>
      <c r="D626" s="126"/>
    </row>
    <row r="627" spans="2:4" hidden="1">
      <c r="B627" s="124"/>
      <c r="D627" s="126"/>
    </row>
    <row r="628" spans="2:4" hidden="1">
      <c r="B628" s="124"/>
      <c r="D628" s="126"/>
    </row>
    <row r="629" spans="2:4" hidden="1">
      <c r="B629" s="124"/>
      <c r="D629" s="126"/>
    </row>
    <row r="630" spans="2:4" hidden="1">
      <c r="B630" s="124"/>
      <c r="D630" s="126"/>
    </row>
    <row r="631" spans="2:4" hidden="1">
      <c r="B631" s="124"/>
      <c r="D631" s="126"/>
    </row>
    <row r="632" spans="2:4" hidden="1">
      <c r="B632" s="124"/>
      <c r="D632" s="126"/>
    </row>
    <row r="633" spans="2:4" hidden="1">
      <c r="B633" s="124"/>
      <c r="D633" s="126"/>
    </row>
    <row r="634" spans="2:4" hidden="1">
      <c r="B634" s="124"/>
      <c r="D634" s="126"/>
    </row>
    <row r="635" spans="2:4" hidden="1">
      <c r="B635" s="124"/>
      <c r="D635" s="126"/>
    </row>
    <row r="636" spans="2:4" hidden="1">
      <c r="B636" s="124"/>
      <c r="D636" s="126"/>
    </row>
    <row r="637" spans="2:4" hidden="1">
      <c r="B637" s="124"/>
      <c r="D637" s="126"/>
    </row>
    <row r="638" spans="2:4" hidden="1">
      <c r="B638" s="124"/>
      <c r="D638" s="126"/>
    </row>
    <row r="639" spans="2:4" hidden="1">
      <c r="B639" s="124"/>
      <c r="D639" s="126"/>
    </row>
    <row r="640" spans="2:4" hidden="1">
      <c r="B640" s="124"/>
      <c r="D640" s="126"/>
    </row>
    <row r="641" spans="2:4" hidden="1">
      <c r="B641" s="124"/>
      <c r="D641" s="126"/>
    </row>
    <row r="642" spans="2:4" hidden="1">
      <c r="B642" s="124"/>
      <c r="D642" s="126"/>
    </row>
    <row r="643" spans="2:4" hidden="1">
      <c r="B643" s="124"/>
      <c r="D643" s="126"/>
    </row>
    <row r="644" spans="2:4" hidden="1">
      <c r="B644" s="124"/>
      <c r="D644" s="126"/>
    </row>
    <row r="645" spans="2:4" hidden="1">
      <c r="B645" s="124"/>
      <c r="D645" s="126"/>
    </row>
    <row r="646" spans="2:4" hidden="1">
      <c r="B646" s="124"/>
      <c r="D646" s="126"/>
    </row>
    <row r="647" spans="2:4" hidden="1">
      <c r="B647" s="124"/>
      <c r="D647" s="126"/>
    </row>
    <row r="648" spans="2:4" hidden="1">
      <c r="B648" s="124"/>
      <c r="D648" s="126"/>
    </row>
    <row r="649" spans="2:4" hidden="1">
      <c r="B649" s="124"/>
      <c r="D649" s="126"/>
    </row>
    <row r="650" spans="2:4" hidden="1">
      <c r="B650" s="124"/>
      <c r="D650" s="126"/>
    </row>
    <row r="651" spans="2:4" hidden="1">
      <c r="B651" s="124"/>
      <c r="D651" s="126"/>
    </row>
    <row r="652" spans="2:4" hidden="1">
      <c r="B652" s="124"/>
      <c r="D652" s="126"/>
    </row>
    <row r="653" spans="2:4" hidden="1">
      <c r="B653" s="124"/>
      <c r="D653" s="126"/>
    </row>
    <row r="654" spans="2:4" hidden="1">
      <c r="B654" s="124"/>
      <c r="D654" s="126"/>
    </row>
    <row r="655" spans="2:4" hidden="1">
      <c r="B655" s="124"/>
      <c r="D655" s="126"/>
    </row>
    <row r="656" spans="2:4" hidden="1">
      <c r="B656" s="124"/>
      <c r="D656" s="126"/>
    </row>
    <row r="657" spans="2:4" hidden="1">
      <c r="B657" s="124"/>
      <c r="D657" s="126"/>
    </row>
    <row r="658" spans="2:4" hidden="1">
      <c r="B658" s="124"/>
      <c r="D658" s="126"/>
    </row>
    <row r="659" spans="2:4" hidden="1">
      <c r="B659" s="124"/>
      <c r="D659" s="126"/>
    </row>
    <row r="660" spans="2:4" hidden="1">
      <c r="B660" s="124"/>
      <c r="D660" s="126"/>
    </row>
    <row r="661" spans="2:4" hidden="1">
      <c r="B661" s="124"/>
      <c r="D661" s="126"/>
    </row>
    <row r="662" spans="2:4" hidden="1">
      <c r="B662" s="124"/>
      <c r="D662" s="126"/>
    </row>
    <row r="663" spans="2:4" hidden="1">
      <c r="B663" s="124"/>
      <c r="D663" s="126"/>
    </row>
    <row r="664" spans="2:4" hidden="1">
      <c r="B664" s="124"/>
      <c r="D664" s="126"/>
    </row>
    <row r="665" spans="2:4" hidden="1">
      <c r="B665" s="124"/>
      <c r="D665" s="126"/>
    </row>
    <row r="666" spans="2:4" hidden="1">
      <c r="B666" s="124"/>
      <c r="D666" s="126"/>
    </row>
    <row r="667" spans="2:4" hidden="1">
      <c r="B667" s="124"/>
      <c r="D667" s="126"/>
    </row>
    <row r="668" spans="2:4" hidden="1">
      <c r="B668" s="124"/>
      <c r="D668" s="126"/>
    </row>
    <row r="669" spans="2:4" hidden="1">
      <c r="B669" s="124"/>
      <c r="D669" s="126"/>
    </row>
    <row r="670" spans="2:4" hidden="1">
      <c r="B670" s="124"/>
      <c r="D670" s="126"/>
    </row>
    <row r="671" spans="2:4" hidden="1">
      <c r="B671" s="124"/>
      <c r="D671" s="126"/>
    </row>
    <row r="672" spans="2:4" hidden="1">
      <c r="B672" s="124"/>
      <c r="D672" s="126"/>
    </row>
    <row r="673" spans="2:4" hidden="1">
      <c r="B673" s="124"/>
      <c r="D673" s="126"/>
    </row>
    <row r="674" spans="2:4" hidden="1">
      <c r="B674" s="124"/>
      <c r="D674" s="126"/>
    </row>
    <row r="675" spans="2:4" hidden="1">
      <c r="B675" s="124"/>
      <c r="D675" s="126"/>
    </row>
    <row r="676" spans="2:4" hidden="1">
      <c r="B676" s="124"/>
      <c r="D676" s="126"/>
    </row>
    <row r="677" spans="2:4" hidden="1">
      <c r="B677" s="124"/>
      <c r="D677" s="126"/>
    </row>
    <row r="678" spans="2:4" hidden="1">
      <c r="B678" s="124"/>
      <c r="D678" s="126"/>
    </row>
    <row r="679" spans="2:4" hidden="1">
      <c r="B679" s="124"/>
      <c r="D679" s="126"/>
    </row>
    <row r="680" spans="2:4" hidden="1">
      <c r="B680" s="124"/>
      <c r="D680" s="126"/>
    </row>
    <row r="681" spans="2:4" hidden="1">
      <c r="B681" s="124"/>
      <c r="D681" s="126"/>
    </row>
    <row r="682" spans="2:4" hidden="1">
      <c r="B682" s="124"/>
      <c r="D682" s="126"/>
    </row>
    <row r="683" spans="2:4" hidden="1">
      <c r="B683" s="124"/>
      <c r="D683" s="126"/>
    </row>
    <row r="684" spans="2:4" hidden="1">
      <c r="B684" s="124"/>
      <c r="D684" s="126"/>
    </row>
    <row r="685" spans="2:4" hidden="1">
      <c r="B685" s="124"/>
      <c r="D685" s="126"/>
    </row>
    <row r="686" spans="2:4" hidden="1">
      <c r="B686" s="124"/>
      <c r="D686" s="126"/>
    </row>
    <row r="687" spans="2:4" hidden="1">
      <c r="B687" s="124"/>
      <c r="D687" s="126"/>
    </row>
    <row r="688" spans="2:4" hidden="1">
      <c r="B688" s="124"/>
      <c r="D688" s="126"/>
    </row>
    <row r="689" spans="2:4" hidden="1">
      <c r="B689" s="124"/>
      <c r="D689" s="126"/>
    </row>
    <row r="690" spans="2:4" hidden="1">
      <c r="B690" s="124"/>
      <c r="D690" s="126"/>
    </row>
    <row r="691" spans="2:4" hidden="1">
      <c r="B691" s="124"/>
      <c r="D691" s="126"/>
    </row>
    <row r="692" spans="2:4" hidden="1">
      <c r="B692" s="124"/>
      <c r="D692" s="126"/>
    </row>
    <row r="693" spans="2:4" hidden="1">
      <c r="B693" s="124"/>
      <c r="D693" s="126"/>
    </row>
    <row r="694" spans="2:4" hidden="1">
      <c r="B694" s="124"/>
      <c r="D694" s="126"/>
    </row>
    <row r="695" spans="2:4" hidden="1">
      <c r="B695" s="124"/>
      <c r="D695" s="126"/>
    </row>
    <row r="696" spans="2:4" hidden="1">
      <c r="B696" s="124"/>
      <c r="D696" s="126"/>
    </row>
    <row r="697" spans="2:4" hidden="1">
      <c r="B697" s="124"/>
      <c r="D697" s="126"/>
    </row>
    <row r="698" spans="2:4" hidden="1">
      <c r="B698" s="124"/>
      <c r="D698" s="126"/>
    </row>
    <row r="699" spans="2:4" hidden="1">
      <c r="B699" s="124"/>
      <c r="D699" s="126"/>
    </row>
    <row r="700" spans="2:4" hidden="1">
      <c r="B700" s="124"/>
      <c r="D700" s="126"/>
    </row>
    <row r="701" spans="2:4" hidden="1">
      <c r="B701" s="124"/>
      <c r="D701" s="126"/>
    </row>
    <row r="702" spans="2:4" hidden="1">
      <c r="B702" s="124"/>
      <c r="D702" s="126"/>
    </row>
    <row r="703" spans="2:4" hidden="1">
      <c r="B703" s="124"/>
      <c r="D703" s="126"/>
    </row>
    <row r="704" spans="2:4" hidden="1">
      <c r="B704" s="124"/>
      <c r="D704" s="126"/>
    </row>
    <row r="705" spans="2:4" hidden="1">
      <c r="B705" s="124"/>
      <c r="D705" s="126"/>
    </row>
    <row r="706" spans="2:4" hidden="1">
      <c r="B706" s="124"/>
      <c r="D706" s="126"/>
    </row>
    <row r="707" spans="2:4" hidden="1">
      <c r="B707" s="124"/>
      <c r="D707" s="126"/>
    </row>
    <row r="708" spans="2:4" hidden="1">
      <c r="B708" s="124"/>
      <c r="D708" s="126"/>
    </row>
    <row r="709" spans="2:4" hidden="1">
      <c r="B709" s="124"/>
      <c r="D709" s="126"/>
    </row>
    <row r="710" spans="2:4" hidden="1">
      <c r="B710" s="124"/>
      <c r="D710" s="126"/>
    </row>
    <row r="711" spans="2:4" hidden="1">
      <c r="B711" s="124"/>
      <c r="D711" s="126"/>
    </row>
    <row r="712" spans="2:4" hidden="1">
      <c r="B712" s="124"/>
      <c r="D712" s="126"/>
    </row>
    <row r="713" spans="2:4" hidden="1">
      <c r="B713" s="124"/>
      <c r="D713" s="126"/>
    </row>
    <row r="714" spans="2:4" hidden="1">
      <c r="B714" s="124"/>
      <c r="D714" s="126"/>
    </row>
    <row r="715" spans="2:4" hidden="1">
      <c r="B715" s="124"/>
      <c r="D715" s="126"/>
    </row>
    <row r="716" spans="2:4" hidden="1">
      <c r="B716" s="124"/>
      <c r="D716" s="126"/>
    </row>
    <row r="717" spans="2:4" hidden="1">
      <c r="B717" s="124"/>
      <c r="D717" s="126"/>
    </row>
    <row r="718" spans="2:4" hidden="1">
      <c r="B718" s="124"/>
      <c r="D718" s="126"/>
    </row>
    <row r="719" spans="2:4" hidden="1">
      <c r="B719" s="124"/>
      <c r="D719" s="126"/>
    </row>
    <row r="720" spans="2:4" hidden="1">
      <c r="B720" s="124"/>
      <c r="D720" s="126"/>
    </row>
    <row r="721" spans="2:4" hidden="1">
      <c r="B721" s="124"/>
      <c r="D721" s="126"/>
    </row>
    <row r="722" spans="2:4" hidden="1">
      <c r="B722" s="124"/>
      <c r="D722" s="126"/>
    </row>
    <row r="723" spans="2:4" hidden="1">
      <c r="B723" s="124"/>
      <c r="D723" s="126"/>
    </row>
    <row r="724" spans="2:4" hidden="1">
      <c r="B724" s="124"/>
      <c r="D724" s="126"/>
    </row>
    <row r="725" spans="2:4" hidden="1">
      <c r="B725" s="124"/>
      <c r="D725" s="126"/>
    </row>
    <row r="726" spans="2:4" hidden="1">
      <c r="B726" s="124"/>
      <c r="D726" s="126"/>
    </row>
    <row r="727" spans="2:4" hidden="1">
      <c r="B727" s="124"/>
      <c r="D727" s="126"/>
    </row>
    <row r="728" spans="2:4" hidden="1">
      <c r="B728" s="124"/>
      <c r="D728" s="126"/>
    </row>
    <row r="729" spans="2:4" hidden="1">
      <c r="B729" s="124"/>
      <c r="D729" s="126"/>
    </row>
    <row r="730" spans="2:4" hidden="1">
      <c r="B730" s="124"/>
      <c r="D730" s="126"/>
    </row>
    <row r="731" spans="2:4" hidden="1">
      <c r="B731" s="124"/>
      <c r="D731" s="126"/>
    </row>
    <row r="732" spans="2:4" hidden="1">
      <c r="B732" s="124"/>
      <c r="D732" s="126"/>
    </row>
    <row r="733" spans="2:4" hidden="1">
      <c r="B733" s="124"/>
      <c r="D733" s="126"/>
    </row>
    <row r="734" spans="2:4" hidden="1">
      <c r="B734" s="124"/>
      <c r="D734" s="126"/>
    </row>
    <row r="735" spans="2:4" hidden="1">
      <c r="B735" s="124"/>
      <c r="D735" s="126"/>
    </row>
    <row r="736" spans="2:4" hidden="1">
      <c r="B736" s="124"/>
      <c r="D736" s="126"/>
    </row>
    <row r="737" spans="2:4" hidden="1">
      <c r="B737" s="124"/>
      <c r="D737" s="126"/>
    </row>
    <row r="738" spans="2:4" hidden="1">
      <c r="B738" s="124"/>
      <c r="D738" s="126"/>
    </row>
    <row r="739" spans="2:4" hidden="1">
      <c r="B739" s="124"/>
      <c r="D739" s="126"/>
    </row>
    <row r="740" spans="2:4" hidden="1">
      <c r="B740" s="124"/>
      <c r="D740" s="126"/>
    </row>
    <row r="741" spans="2:4" hidden="1">
      <c r="B741" s="124"/>
      <c r="D741" s="126"/>
    </row>
    <row r="742" spans="2:4" hidden="1">
      <c r="B742" s="124"/>
      <c r="D742" s="126"/>
    </row>
    <row r="743" spans="2:4" hidden="1">
      <c r="B743" s="124"/>
      <c r="D743" s="126"/>
    </row>
    <row r="744" spans="2:4" hidden="1">
      <c r="B744" s="124"/>
      <c r="D744" s="126"/>
    </row>
    <row r="745" spans="2:4" hidden="1">
      <c r="B745" s="124"/>
      <c r="D745" s="126"/>
    </row>
    <row r="746" spans="2:4" hidden="1">
      <c r="B746" s="124"/>
      <c r="D746" s="126"/>
    </row>
    <row r="747" spans="2:4" hidden="1">
      <c r="B747" s="124"/>
      <c r="D747" s="126"/>
    </row>
    <row r="748" spans="2:4" hidden="1">
      <c r="B748" s="124"/>
      <c r="D748" s="126"/>
    </row>
    <row r="749" spans="2:4" hidden="1">
      <c r="B749" s="124"/>
      <c r="D749" s="126"/>
    </row>
    <row r="750" spans="2:4" hidden="1">
      <c r="B750" s="124"/>
      <c r="D750" s="126"/>
    </row>
    <row r="751" spans="2:4" hidden="1">
      <c r="B751" s="124"/>
      <c r="D751" s="126"/>
    </row>
    <row r="752" spans="2:4" hidden="1">
      <c r="B752" s="124"/>
      <c r="D752" s="126"/>
    </row>
    <row r="753" spans="2:4" hidden="1">
      <c r="B753" s="124"/>
      <c r="D753" s="126"/>
    </row>
    <row r="754" spans="2:4" hidden="1">
      <c r="B754" s="124"/>
      <c r="D754" s="126"/>
    </row>
    <row r="755" spans="2:4" hidden="1">
      <c r="B755" s="124"/>
      <c r="D755" s="126"/>
    </row>
    <row r="756" spans="2:4" hidden="1">
      <c r="B756" s="124"/>
      <c r="D756" s="126"/>
    </row>
    <row r="757" spans="2:4" hidden="1">
      <c r="B757" s="124"/>
      <c r="D757" s="126"/>
    </row>
    <row r="758" spans="2:4" hidden="1">
      <c r="B758" s="124"/>
      <c r="D758" s="126"/>
    </row>
    <row r="759" spans="2:4" hidden="1">
      <c r="B759" s="124"/>
      <c r="D759" s="126"/>
    </row>
    <row r="760" spans="2:4" hidden="1">
      <c r="B760" s="124"/>
      <c r="D760" s="126"/>
    </row>
    <row r="761" spans="2:4" hidden="1">
      <c r="B761" s="124"/>
      <c r="D761" s="126"/>
    </row>
    <row r="762" spans="2:4" hidden="1">
      <c r="B762" s="124"/>
      <c r="D762" s="126"/>
    </row>
    <row r="763" spans="2:4" hidden="1">
      <c r="B763" s="124"/>
      <c r="D763" s="126"/>
    </row>
    <row r="764" spans="2:4" hidden="1">
      <c r="B764" s="124"/>
      <c r="D764" s="126"/>
    </row>
    <row r="765" spans="2:4" hidden="1">
      <c r="B765" s="124"/>
      <c r="D765" s="126"/>
    </row>
    <row r="766" spans="2:4" hidden="1">
      <c r="B766" s="124"/>
      <c r="D766" s="126"/>
    </row>
    <row r="767" spans="2:4" hidden="1">
      <c r="B767" s="124"/>
      <c r="D767" s="126"/>
    </row>
    <row r="768" spans="2:4" hidden="1">
      <c r="B768" s="124"/>
      <c r="D768" s="126"/>
    </row>
    <row r="769" spans="2:4" hidden="1">
      <c r="B769" s="124"/>
      <c r="D769" s="126"/>
    </row>
    <row r="770" spans="2:4" hidden="1">
      <c r="B770" s="124"/>
      <c r="D770" s="126"/>
    </row>
    <row r="771" spans="2:4" hidden="1">
      <c r="B771" s="124"/>
      <c r="D771" s="126"/>
    </row>
    <row r="772" spans="2:4" hidden="1">
      <c r="B772" s="124"/>
      <c r="D772" s="126"/>
    </row>
    <row r="773" spans="2:4" hidden="1">
      <c r="B773" s="124"/>
      <c r="D773" s="126"/>
    </row>
    <row r="774" spans="2:4" hidden="1">
      <c r="B774" s="124"/>
      <c r="D774" s="126"/>
    </row>
    <row r="775" spans="2:4" hidden="1">
      <c r="B775" s="124"/>
      <c r="D775" s="126"/>
    </row>
    <row r="776" spans="2:4" hidden="1">
      <c r="B776" s="124"/>
      <c r="D776" s="126"/>
    </row>
    <row r="777" spans="2:4" hidden="1">
      <c r="B777" s="124"/>
      <c r="D777" s="126"/>
    </row>
    <row r="778" spans="2:4" hidden="1">
      <c r="B778" s="124"/>
      <c r="D778" s="126"/>
    </row>
    <row r="779" spans="2:4" hidden="1">
      <c r="B779" s="124"/>
      <c r="D779" s="126"/>
    </row>
    <row r="780" spans="2:4" hidden="1">
      <c r="B780" s="124"/>
      <c r="D780" s="126"/>
    </row>
    <row r="781" spans="2:4" hidden="1">
      <c r="B781" s="124"/>
      <c r="D781" s="126"/>
    </row>
    <row r="782" spans="2:4" hidden="1">
      <c r="B782" s="124"/>
      <c r="D782" s="126"/>
    </row>
    <row r="783" spans="2:4" hidden="1">
      <c r="B783" s="124"/>
      <c r="D783" s="126"/>
    </row>
    <row r="784" spans="2:4" hidden="1">
      <c r="B784" s="124"/>
      <c r="D784" s="126"/>
    </row>
    <row r="785" spans="2:4" hidden="1">
      <c r="B785" s="124"/>
      <c r="D785" s="126"/>
    </row>
    <row r="786" spans="2:4" hidden="1">
      <c r="B786" s="124"/>
      <c r="D786" s="126"/>
    </row>
    <row r="787" spans="2:4" hidden="1">
      <c r="B787" s="124"/>
      <c r="D787" s="126"/>
    </row>
    <row r="788" spans="2:4" hidden="1">
      <c r="B788" s="124"/>
      <c r="D788" s="126"/>
    </row>
    <row r="789" spans="2:4" hidden="1">
      <c r="B789" s="124"/>
      <c r="D789" s="126"/>
    </row>
    <row r="790" spans="2:4" hidden="1">
      <c r="B790" s="124"/>
      <c r="D790" s="126"/>
    </row>
    <row r="791" spans="2:4" hidden="1">
      <c r="B791" s="124"/>
      <c r="D791" s="126"/>
    </row>
    <row r="792" spans="2:4" hidden="1">
      <c r="B792" s="124"/>
      <c r="D792" s="126"/>
    </row>
    <row r="793" spans="2:4" hidden="1">
      <c r="B793" s="124"/>
      <c r="D793" s="126"/>
    </row>
    <row r="794" spans="2:4" hidden="1">
      <c r="B794" s="124"/>
      <c r="D794" s="126"/>
    </row>
    <row r="795" spans="2:4" hidden="1">
      <c r="B795" s="124"/>
      <c r="D795" s="126"/>
    </row>
    <row r="796" spans="2:4" hidden="1">
      <c r="B796" s="124"/>
      <c r="D796" s="126"/>
    </row>
    <row r="797" spans="2:4" hidden="1">
      <c r="B797" s="124"/>
      <c r="D797" s="126"/>
    </row>
    <row r="798" spans="2:4" hidden="1">
      <c r="B798" s="124"/>
      <c r="D798" s="126"/>
    </row>
    <row r="799" spans="2:4" hidden="1">
      <c r="B799" s="124"/>
      <c r="D799" s="126"/>
    </row>
    <row r="800" spans="2:4" hidden="1">
      <c r="B800" s="124"/>
      <c r="D800" s="126"/>
    </row>
    <row r="801" spans="2:4" hidden="1">
      <c r="B801" s="124"/>
      <c r="D801" s="126"/>
    </row>
    <row r="802" spans="2:4" hidden="1">
      <c r="B802" s="124"/>
      <c r="D802" s="126"/>
    </row>
    <row r="803" spans="2:4" hidden="1">
      <c r="B803" s="124"/>
      <c r="D803" s="126"/>
    </row>
    <row r="804" spans="2:4" hidden="1">
      <c r="B804" s="124"/>
      <c r="D804" s="126"/>
    </row>
    <row r="805" spans="2:4" hidden="1">
      <c r="B805" s="124"/>
      <c r="D805" s="126"/>
    </row>
    <row r="806" spans="2:4" hidden="1">
      <c r="B806" s="124"/>
      <c r="D806" s="126"/>
    </row>
    <row r="807" spans="2:4" hidden="1">
      <c r="B807" s="124"/>
      <c r="D807" s="126"/>
    </row>
    <row r="808" spans="2:4" hidden="1">
      <c r="B808" s="124"/>
      <c r="D808" s="126"/>
    </row>
    <row r="809" spans="2:4" hidden="1">
      <c r="B809" s="124"/>
      <c r="D809" s="126"/>
    </row>
    <row r="810" spans="2:4" hidden="1">
      <c r="B810" s="124"/>
      <c r="D810" s="126"/>
    </row>
    <row r="811" spans="2:4" hidden="1">
      <c r="B811" s="124"/>
      <c r="D811" s="126"/>
    </row>
    <row r="812" spans="2:4" hidden="1">
      <c r="B812" s="124"/>
      <c r="D812" s="126"/>
    </row>
    <row r="813" spans="2:4" hidden="1">
      <c r="B813" s="124"/>
      <c r="D813" s="126"/>
    </row>
    <row r="814" spans="2:4" hidden="1">
      <c r="B814" s="124"/>
      <c r="D814" s="126"/>
    </row>
    <row r="815" spans="2:4" hidden="1">
      <c r="B815" s="124"/>
      <c r="D815" s="126"/>
    </row>
    <row r="816" spans="2:4" hidden="1">
      <c r="B816" s="124"/>
      <c r="D816" s="126"/>
    </row>
    <row r="817" spans="2:4" hidden="1">
      <c r="B817" s="124"/>
      <c r="D817" s="126"/>
    </row>
    <row r="818" spans="2:4" hidden="1">
      <c r="B818" s="124"/>
      <c r="D818" s="126"/>
    </row>
    <row r="819" spans="2:4" hidden="1">
      <c r="B819" s="124"/>
      <c r="D819" s="126"/>
    </row>
    <row r="820" spans="2:4" hidden="1">
      <c r="B820" s="124"/>
      <c r="D820" s="126"/>
    </row>
    <row r="821" spans="2:4" hidden="1">
      <c r="B821" s="124"/>
      <c r="D821" s="126"/>
    </row>
    <row r="822" spans="2:4" hidden="1">
      <c r="B822" s="124"/>
      <c r="D822" s="126"/>
    </row>
    <row r="823" spans="2:4" hidden="1">
      <c r="B823" s="124"/>
      <c r="D823" s="126"/>
    </row>
    <row r="824" spans="2:4" hidden="1">
      <c r="B824" s="124"/>
      <c r="D824" s="126"/>
    </row>
    <row r="825" spans="2:4" hidden="1">
      <c r="B825" s="124"/>
      <c r="D825" s="126"/>
    </row>
    <row r="826" spans="2:4" hidden="1">
      <c r="B826" s="124"/>
      <c r="D826" s="126"/>
    </row>
    <row r="827" spans="2:4" hidden="1">
      <c r="B827" s="124"/>
      <c r="D827" s="126"/>
    </row>
    <row r="828" spans="2:4" hidden="1">
      <c r="B828" s="124"/>
      <c r="D828" s="126"/>
    </row>
    <row r="829" spans="2:4" hidden="1">
      <c r="B829" s="124"/>
      <c r="D829" s="126"/>
    </row>
    <row r="830" spans="2:4" hidden="1">
      <c r="B830" s="124"/>
      <c r="D830" s="126"/>
    </row>
    <row r="831" spans="2:4" hidden="1">
      <c r="B831" s="124"/>
      <c r="D831" s="126"/>
    </row>
    <row r="832" spans="2:4" hidden="1">
      <c r="B832" s="124"/>
      <c r="D832" s="126"/>
    </row>
    <row r="833" spans="2:4" hidden="1">
      <c r="B833" s="124"/>
      <c r="D833" s="126"/>
    </row>
    <row r="834" spans="2:4" hidden="1">
      <c r="B834" s="124"/>
      <c r="D834" s="126"/>
    </row>
    <row r="835" spans="2:4" hidden="1">
      <c r="B835" s="124"/>
      <c r="D835" s="126"/>
    </row>
    <row r="836" spans="2:4" hidden="1">
      <c r="B836" s="124"/>
      <c r="D836" s="126"/>
    </row>
    <row r="837" spans="2:4" hidden="1">
      <c r="B837" s="124"/>
      <c r="D837" s="126"/>
    </row>
    <row r="838" spans="2:4" hidden="1">
      <c r="B838" s="124"/>
      <c r="D838" s="126"/>
    </row>
    <row r="839" spans="2:4" hidden="1">
      <c r="B839" s="124"/>
      <c r="D839" s="126"/>
    </row>
    <row r="840" spans="2:4" hidden="1">
      <c r="B840" s="124"/>
      <c r="D840" s="126"/>
    </row>
    <row r="841" spans="2:4" hidden="1">
      <c r="B841" s="124"/>
      <c r="D841" s="126"/>
    </row>
    <row r="842" spans="2:4" hidden="1">
      <c r="B842" s="124"/>
      <c r="D842" s="126"/>
    </row>
    <row r="843" spans="2:4" hidden="1">
      <c r="B843" s="124"/>
      <c r="D843" s="126"/>
    </row>
    <row r="844" spans="2:4" hidden="1">
      <c r="B844" s="124"/>
      <c r="D844" s="126"/>
    </row>
    <row r="845" spans="2:4" hidden="1">
      <c r="B845" s="124"/>
      <c r="D845" s="126"/>
    </row>
    <row r="846" spans="2:4" hidden="1">
      <c r="B846" s="124"/>
      <c r="D846" s="126"/>
    </row>
    <row r="847" spans="2:4" hidden="1">
      <c r="B847" s="124"/>
      <c r="D847" s="126"/>
    </row>
    <row r="848" spans="2:4" hidden="1">
      <c r="B848" s="124"/>
      <c r="D848" s="126"/>
    </row>
    <row r="849" spans="2:4" hidden="1">
      <c r="B849" s="124"/>
      <c r="D849" s="126"/>
    </row>
    <row r="850" spans="2:4" hidden="1">
      <c r="B850" s="124"/>
      <c r="D850" s="126"/>
    </row>
    <row r="851" spans="2:4" hidden="1">
      <c r="B851" s="124"/>
      <c r="D851" s="126"/>
    </row>
    <row r="852" spans="2:4" hidden="1">
      <c r="B852" s="124"/>
      <c r="D852" s="126"/>
    </row>
    <row r="853" spans="2:4" hidden="1">
      <c r="B853" s="124"/>
      <c r="D853" s="126"/>
    </row>
    <row r="854" spans="2:4" hidden="1">
      <c r="B854" s="124"/>
      <c r="D854" s="126"/>
    </row>
    <row r="855" spans="2:4" hidden="1">
      <c r="B855" s="124"/>
      <c r="D855" s="126"/>
    </row>
    <row r="856" spans="2:4" hidden="1">
      <c r="B856" s="124"/>
      <c r="D856" s="126"/>
    </row>
    <row r="857" spans="2:4" hidden="1">
      <c r="B857" s="124"/>
      <c r="D857" s="126"/>
    </row>
    <row r="858" spans="2:4" hidden="1">
      <c r="B858" s="124"/>
      <c r="D858" s="126"/>
    </row>
    <row r="859" spans="2:4" hidden="1">
      <c r="B859" s="124"/>
      <c r="D859" s="126"/>
    </row>
    <row r="860" spans="2:4" hidden="1">
      <c r="B860" s="124"/>
      <c r="D860" s="126"/>
    </row>
    <row r="861" spans="2:4" hidden="1">
      <c r="B861" s="124"/>
      <c r="D861" s="126"/>
    </row>
    <row r="862" spans="2:4" hidden="1">
      <c r="B862" s="124"/>
      <c r="D862" s="126"/>
    </row>
    <row r="863" spans="2:4" hidden="1">
      <c r="B863" s="124"/>
      <c r="D863" s="126"/>
    </row>
    <row r="864" spans="2:4" hidden="1">
      <c r="B864" s="124"/>
      <c r="D864" s="126"/>
    </row>
    <row r="865" spans="2:4" hidden="1">
      <c r="B865" s="124"/>
      <c r="D865" s="126"/>
    </row>
    <row r="866" spans="2:4" hidden="1">
      <c r="B866" s="124"/>
      <c r="D866" s="126"/>
    </row>
    <row r="867" spans="2:4" hidden="1">
      <c r="B867" s="124"/>
      <c r="D867" s="126"/>
    </row>
    <row r="868" spans="2:4" hidden="1">
      <c r="B868" s="124"/>
      <c r="D868" s="126"/>
    </row>
    <row r="869" spans="2:4" hidden="1">
      <c r="B869" s="124"/>
      <c r="D869" s="126"/>
    </row>
    <row r="870" spans="2:4" hidden="1">
      <c r="B870" s="124"/>
      <c r="D870" s="126"/>
    </row>
    <row r="871" spans="2:4" hidden="1">
      <c r="B871" s="124"/>
      <c r="D871" s="126"/>
    </row>
    <row r="872" spans="2:4" hidden="1">
      <c r="B872" s="124"/>
      <c r="D872" s="126"/>
    </row>
    <row r="873" spans="2:4" hidden="1">
      <c r="B873" s="124"/>
      <c r="D873" s="126"/>
    </row>
    <row r="874" spans="2:4" hidden="1">
      <c r="B874" s="124"/>
      <c r="D874" s="126"/>
    </row>
    <row r="875" spans="2:4" hidden="1">
      <c r="B875" s="124"/>
      <c r="D875" s="126"/>
    </row>
    <row r="876" spans="2:4" hidden="1">
      <c r="B876" s="124"/>
      <c r="D876" s="126"/>
    </row>
    <row r="877" spans="2:4" hidden="1">
      <c r="B877" s="124"/>
      <c r="D877" s="126"/>
    </row>
    <row r="878" spans="2:4" hidden="1">
      <c r="B878" s="124"/>
      <c r="D878" s="126"/>
    </row>
    <row r="879" spans="2:4" hidden="1">
      <c r="B879" s="124"/>
      <c r="D879" s="126"/>
    </row>
    <row r="880" spans="2:4" hidden="1">
      <c r="B880" s="124"/>
      <c r="D880" s="126"/>
    </row>
    <row r="881" spans="2:4" hidden="1">
      <c r="B881" s="124"/>
      <c r="D881" s="126"/>
    </row>
    <row r="882" spans="2:4" hidden="1">
      <c r="B882" s="124"/>
      <c r="D882" s="126"/>
    </row>
    <row r="883" spans="2:4" hidden="1">
      <c r="B883" s="124"/>
      <c r="D883" s="126"/>
    </row>
    <row r="884" spans="2:4" hidden="1">
      <c r="B884" s="124"/>
      <c r="D884" s="126"/>
    </row>
    <row r="885" spans="2:4" hidden="1">
      <c r="B885" s="124"/>
      <c r="D885" s="126"/>
    </row>
    <row r="886" spans="2:4" hidden="1">
      <c r="B886" s="124"/>
      <c r="D886" s="126"/>
    </row>
    <row r="887" spans="2:4" hidden="1">
      <c r="B887" s="124"/>
      <c r="D887" s="126"/>
    </row>
    <row r="888" spans="2:4" hidden="1">
      <c r="B888" s="124"/>
      <c r="D888" s="126"/>
    </row>
    <row r="889" spans="2:4" hidden="1">
      <c r="B889" s="124"/>
      <c r="D889" s="126"/>
    </row>
    <row r="890" spans="2:4" hidden="1">
      <c r="B890" s="124"/>
      <c r="D890" s="126"/>
    </row>
    <row r="891" spans="2:4" hidden="1">
      <c r="B891" s="124"/>
      <c r="D891" s="126"/>
    </row>
    <row r="892" spans="2:4" hidden="1">
      <c r="B892" s="124"/>
      <c r="D892" s="126"/>
    </row>
    <row r="893" spans="2:4" hidden="1">
      <c r="B893" s="124"/>
      <c r="D893" s="126"/>
    </row>
    <row r="894" spans="2:4" hidden="1">
      <c r="B894" s="124"/>
      <c r="D894" s="126"/>
    </row>
    <row r="895" spans="2:4" hidden="1">
      <c r="B895" s="124"/>
      <c r="D895" s="126"/>
    </row>
    <row r="896" spans="2:4" hidden="1">
      <c r="B896" s="124"/>
      <c r="D896" s="126"/>
    </row>
    <row r="897" spans="2:4" hidden="1">
      <c r="B897" s="124"/>
      <c r="D897" s="126"/>
    </row>
    <row r="898" spans="2:4" hidden="1">
      <c r="B898" s="124"/>
      <c r="D898" s="126"/>
    </row>
    <row r="899" spans="2:4" hidden="1">
      <c r="B899" s="124"/>
      <c r="D899" s="126"/>
    </row>
    <row r="900" spans="2:4" hidden="1">
      <c r="B900" s="124"/>
      <c r="D900" s="126"/>
    </row>
    <row r="901" spans="2:4" hidden="1">
      <c r="B901" s="124"/>
      <c r="D901" s="126"/>
    </row>
    <row r="902" spans="2:4" hidden="1">
      <c r="B902" s="124"/>
      <c r="D902" s="126"/>
    </row>
    <row r="903" spans="2:4" hidden="1">
      <c r="B903" s="124"/>
      <c r="D903" s="126"/>
    </row>
    <row r="904" spans="2:4" hidden="1">
      <c r="B904" s="124"/>
      <c r="D904" s="126"/>
    </row>
    <row r="905" spans="2:4" hidden="1">
      <c r="B905" s="124"/>
      <c r="D905" s="126"/>
    </row>
    <row r="906" spans="2:4" hidden="1">
      <c r="B906" s="124"/>
      <c r="D906" s="126"/>
    </row>
    <row r="907" spans="2:4" hidden="1">
      <c r="B907" s="124"/>
      <c r="D907" s="126"/>
    </row>
    <row r="908" spans="2:4" hidden="1">
      <c r="B908" s="124"/>
      <c r="D908" s="126"/>
    </row>
    <row r="909" spans="2:4" hidden="1">
      <c r="B909" s="124"/>
      <c r="D909" s="126"/>
    </row>
    <row r="910" spans="2:4" hidden="1">
      <c r="B910" s="124"/>
      <c r="D910" s="126"/>
    </row>
    <row r="911" spans="2:4" hidden="1">
      <c r="B911" s="124"/>
      <c r="D911" s="126"/>
    </row>
    <row r="912" spans="2:4" hidden="1">
      <c r="B912" s="124"/>
      <c r="D912" s="126"/>
    </row>
    <row r="913" spans="2:4" hidden="1">
      <c r="B913" s="124"/>
      <c r="D913" s="126"/>
    </row>
    <row r="914" spans="2:4" hidden="1">
      <c r="B914" s="124"/>
      <c r="D914" s="126"/>
    </row>
    <row r="915" spans="2:4" hidden="1">
      <c r="B915" s="124"/>
      <c r="D915" s="126"/>
    </row>
    <row r="916" spans="2:4" hidden="1">
      <c r="B916" s="124"/>
      <c r="D916" s="126"/>
    </row>
    <row r="917" spans="2:4" hidden="1">
      <c r="B917" s="124"/>
      <c r="D917" s="126"/>
    </row>
    <row r="918" spans="2:4" hidden="1">
      <c r="B918" s="124"/>
      <c r="D918" s="126"/>
    </row>
    <row r="919" spans="2:4" hidden="1">
      <c r="B919" s="124"/>
      <c r="D919" s="126"/>
    </row>
    <row r="920" spans="2:4" hidden="1">
      <c r="B920" s="124"/>
      <c r="D920" s="126"/>
    </row>
    <row r="921" spans="2:4" hidden="1">
      <c r="B921" s="124"/>
      <c r="D921" s="126"/>
    </row>
    <row r="922" spans="2:4" hidden="1">
      <c r="B922" s="124"/>
      <c r="D922" s="126"/>
    </row>
    <row r="923" spans="2:4" hidden="1">
      <c r="B923" s="124"/>
      <c r="D923" s="126"/>
    </row>
    <row r="924" spans="2:4" hidden="1">
      <c r="B924" s="124"/>
      <c r="D924" s="126"/>
    </row>
    <row r="925" spans="2:4" hidden="1">
      <c r="B925" s="124"/>
      <c r="D925" s="126"/>
    </row>
    <row r="926" spans="2:4" hidden="1">
      <c r="B926" s="124"/>
      <c r="D926" s="126"/>
    </row>
    <row r="927" spans="2:4" hidden="1">
      <c r="B927" s="124"/>
      <c r="D927" s="126"/>
    </row>
    <row r="928" spans="2:4" hidden="1">
      <c r="B928" s="124"/>
      <c r="D928" s="126"/>
    </row>
    <row r="929" spans="2:4" hidden="1">
      <c r="B929" s="124"/>
      <c r="D929" s="126"/>
    </row>
    <row r="930" spans="2:4" hidden="1">
      <c r="B930" s="124"/>
      <c r="D930" s="126"/>
    </row>
    <row r="931" spans="2:4" hidden="1">
      <c r="B931" s="124"/>
      <c r="D931" s="126"/>
    </row>
    <row r="932" spans="2:4" hidden="1">
      <c r="B932" s="124"/>
      <c r="D932" s="126"/>
    </row>
    <row r="933" spans="2:4" hidden="1">
      <c r="B933" s="124"/>
      <c r="D933" s="126"/>
    </row>
    <row r="934" spans="2:4" hidden="1">
      <c r="B934" s="124"/>
      <c r="D934" s="126"/>
    </row>
    <row r="935" spans="2:4" hidden="1">
      <c r="B935" s="124"/>
      <c r="D935" s="126"/>
    </row>
    <row r="936" spans="2:4" hidden="1">
      <c r="B936" s="124"/>
      <c r="D936" s="126"/>
    </row>
    <row r="937" spans="2:4" hidden="1">
      <c r="B937" s="124"/>
      <c r="D937" s="126"/>
    </row>
    <row r="938" spans="2:4" hidden="1">
      <c r="B938" s="124"/>
      <c r="D938" s="126"/>
    </row>
    <row r="939" spans="2:4" hidden="1">
      <c r="B939" s="124"/>
      <c r="D939" s="126"/>
    </row>
    <row r="940" spans="2:4" hidden="1">
      <c r="B940" s="124"/>
      <c r="D940" s="126"/>
    </row>
    <row r="941" spans="2:4" hidden="1">
      <c r="B941" s="124"/>
      <c r="D941" s="126"/>
    </row>
    <row r="942" spans="2:4" hidden="1">
      <c r="B942" s="124"/>
      <c r="D942" s="126"/>
    </row>
    <row r="943" spans="2:4" hidden="1">
      <c r="B943" s="124"/>
      <c r="D943" s="126"/>
    </row>
    <row r="944" spans="2:4"/>
    <row r="945"/>
    <row r="946"/>
    <row r="947"/>
    <row r="948"/>
    <row r="949"/>
    <row r="950"/>
    <row r="951"/>
  </sheetData>
  <sheetProtection algorithmName="SHA-512" hashValue="aDBU0IeqksUvc9ijvesZBiYnpp70XPjNNqI6Md0+vQ4fsa/4QqufXVHMkwdK9hUrHQ4NuS87cK85r5RNiAVzcw==" saltValue="yA9VP1mA2oIoY2stFqLZ6A==" spinCount="100000" sheet="1" objects="1" scenarios="1"/>
  <mergeCells count="2">
    <mergeCell ref="C1:H1"/>
    <mergeCell ref="B15:H17"/>
  </mergeCells>
  <phoneticPr fontId="54" type="noConversion"/>
  <conditionalFormatting sqref="H4:H13">
    <cfRule type="containsText" dxfId="2" priority="1" operator="containsText" text="Alto">
      <formula>NOT(ISERROR(SEARCH("Alto",H4)))</formula>
    </cfRule>
    <cfRule type="containsText" dxfId="1" priority="2" operator="containsText" text="Médio">
      <formula>NOT(ISERROR(SEARCH("Médio",H4)))</formula>
    </cfRule>
    <cfRule type="containsText" dxfId="0" priority="3" operator="containsText" text="Baixo">
      <formula>NOT(ISERROR(SEARCH("Baixo",H4)))</formula>
    </cfRule>
  </conditionalFormatting>
  <pageMargins left="0.511811024" right="0.511811024" top="0.78740157499999996" bottom="0.78740157499999996" header="0" footer="0"/>
  <pageSetup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F76165-C193-470A-900B-449AEE981A80}">
          <x14:formula1>
            <xm:f>Aux!$A$17:$A$19</xm:f>
          </x14:formula1>
          <xm:sqref>E4:F13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C42E-5EFF-472C-9FA7-2FF00C33244F}">
  <sheetPr>
    <tabColor theme="8" tint="0.39997558519241921"/>
  </sheetPr>
  <dimension ref="A1:I957"/>
  <sheetViews>
    <sheetView showGridLines="0" topLeftCell="A33" zoomScale="90" zoomScaleNormal="90" zoomScaleSheetLayoutView="70" workbookViewId="0">
      <selection activeCell="D41" sqref="D41:H41"/>
    </sheetView>
  </sheetViews>
  <sheetFormatPr defaultColWidth="12.54296875" defaultRowHeight="13" zeroHeight="1"/>
  <cols>
    <col min="1" max="1" width="3.453125" style="121" customWidth="1"/>
    <col min="2" max="2" width="7.1796875" style="121" customWidth="1"/>
    <col min="3" max="3" width="13.81640625" style="128" customWidth="1"/>
    <col min="4" max="4" width="28.453125" style="121" bestFit="1" customWidth="1"/>
    <col min="5" max="5" width="20.81640625" style="121" bestFit="1" customWidth="1"/>
    <col min="6" max="6" width="15.81640625" style="121" customWidth="1"/>
    <col min="7" max="7" width="15.1796875" style="121" bestFit="1" customWidth="1"/>
    <col min="8" max="8" width="23.1796875" style="121" bestFit="1" customWidth="1"/>
    <col min="9" max="9" width="3.54296875" style="121" customWidth="1"/>
    <col min="10" max="16384" width="12.54296875" style="121"/>
  </cols>
  <sheetData>
    <row r="1" spans="1:9" ht="27.65" customHeight="1">
      <c r="A1" s="119"/>
      <c r="B1" s="129"/>
      <c r="C1" s="176" t="s">
        <v>245</v>
      </c>
      <c r="D1" s="176"/>
      <c r="E1" s="176"/>
      <c r="F1" s="176"/>
      <c r="G1" s="176"/>
      <c r="H1" s="176"/>
      <c r="I1" s="118"/>
    </row>
    <row r="2" spans="1:9" ht="20.149999999999999" customHeight="1">
      <c r="A2" s="118"/>
      <c r="B2" s="118"/>
      <c r="C2" s="130"/>
      <c r="D2" s="118"/>
      <c r="E2" s="118"/>
      <c r="F2" s="118"/>
      <c r="G2" s="118"/>
      <c r="H2" s="118"/>
      <c r="I2" s="118"/>
    </row>
    <row r="3" spans="1:9" s="122" customFormat="1" ht="15.5">
      <c r="A3" s="136"/>
      <c r="B3" s="184" t="s">
        <v>244</v>
      </c>
      <c r="C3" s="185"/>
      <c r="D3" s="185"/>
      <c r="E3" s="185"/>
      <c r="F3" s="185"/>
      <c r="G3" s="185"/>
      <c r="H3" s="186"/>
      <c r="I3" s="116"/>
    </row>
    <row r="4" spans="1:9" s="122" customFormat="1" ht="15.5">
      <c r="A4" s="136"/>
      <c r="B4" s="187"/>
      <c r="C4" s="188"/>
      <c r="D4" s="188"/>
      <c r="E4" s="188"/>
      <c r="F4" s="188"/>
      <c r="G4" s="188"/>
      <c r="H4" s="189"/>
      <c r="I4" s="116"/>
    </row>
    <row r="5" spans="1:9" s="122" customFormat="1" ht="15.5">
      <c r="A5" s="136"/>
      <c r="B5" s="187"/>
      <c r="C5" s="188"/>
      <c r="D5" s="188"/>
      <c r="E5" s="188"/>
      <c r="F5" s="188"/>
      <c r="G5" s="188"/>
      <c r="H5" s="189"/>
      <c r="I5" s="116"/>
    </row>
    <row r="6" spans="1:9" s="122" customFormat="1" ht="15.5">
      <c r="A6" s="136"/>
      <c r="B6" s="187"/>
      <c r="C6" s="188"/>
      <c r="D6" s="188"/>
      <c r="E6" s="188"/>
      <c r="F6" s="188"/>
      <c r="G6" s="188"/>
      <c r="H6" s="189"/>
      <c r="I6" s="116"/>
    </row>
    <row r="7" spans="1:9" s="122" customFormat="1" ht="15.5">
      <c r="A7" s="136"/>
      <c r="B7" s="187"/>
      <c r="C7" s="188"/>
      <c r="D7" s="188"/>
      <c r="E7" s="188"/>
      <c r="F7" s="188"/>
      <c r="G7" s="188"/>
      <c r="H7" s="189"/>
      <c r="I7" s="116"/>
    </row>
    <row r="8" spans="1:9" s="122" customFormat="1" ht="15.5">
      <c r="A8" s="136"/>
      <c r="B8" s="187"/>
      <c r="C8" s="188"/>
      <c r="D8" s="188"/>
      <c r="E8" s="188"/>
      <c r="F8" s="188"/>
      <c r="G8" s="188"/>
      <c r="H8" s="189"/>
      <c r="I8" s="116"/>
    </row>
    <row r="9" spans="1:9" s="122" customFormat="1" ht="15.5">
      <c r="A9" s="136"/>
      <c r="B9" s="187"/>
      <c r="C9" s="188"/>
      <c r="D9" s="188"/>
      <c r="E9" s="188"/>
      <c r="F9" s="188"/>
      <c r="G9" s="188"/>
      <c r="H9" s="189"/>
      <c r="I9" s="116"/>
    </row>
    <row r="10" spans="1:9" s="122" customFormat="1" ht="15.5">
      <c r="A10" s="136"/>
      <c r="B10" s="187"/>
      <c r="C10" s="188"/>
      <c r="D10" s="188"/>
      <c r="E10" s="188"/>
      <c r="F10" s="188"/>
      <c r="G10" s="188"/>
      <c r="H10" s="189"/>
      <c r="I10" s="116"/>
    </row>
    <row r="11" spans="1:9" s="122" customFormat="1" ht="15.5">
      <c r="A11" s="136"/>
      <c r="B11" s="187"/>
      <c r="C11" s="188"/>
      <c r="D11" s="188"/>
      <c r="E11" s="188"/>
      <c r="F11" s="188"/>
      <c r="G11" s="188"/>
      <c r="H11" s="189"/>
      <c r="I11" s="116"/>
    </row>
    <row r="12" spans="1:9" s="122" customFormat="1" ht="15.5">
      <c r="A12" s="136"/>
      <c r="B12" s="187"/>
      <c r="C12" s="188"/>
      <c r="D12" s="188"/>
      <c r="E12" s="188"/>
      <c r="F12" s="188"/>
      <c r="G12" s="188"/>
      <c r="H12" s="189"/>
      <c r="I12" s="116"/>
    </row>
    <row r="13" spans="1:9" s="122" customFormat="1" ht="15.5">
      <c r="A13" s="136"/>
      <c r="B13" s="187"/>
      <c r="C13" s="188"/>
      <c r="D13" s="188"/>
      <c r="E13" s="188"/>
      <c r="F13" s="188"/>
      <c r="G13" s="188"/>
      <c r="H13" s="189"/>
      <c r="I13" s="116"/>
    </row>
    <row r="14" spans="1:9" s="122" customFormat="1" ht="15.5">
      <c r="A14" s="136"/>
      <c r="B14" s="187"/>
      <c r="C14" s="188"/>
      <c r="D14" s="188"/>
      <c r="E14" s="188"/>
      <c r="F14" s="188"/>
      <c r="G14" s="188"/>
      <c r="H14" s="189"/>
      <c r="I14" s="116"/>
    </row>
    <row r="15" spans="1:9" s="122" customFormat="1">
      <c r="A15" s="116"/>
      <c r="B15" s="187"/>
      <c r="C15" s="188"/>
      <c r="D15" s="188"/>
      <c r="E15" s="188"/>
      <c r="F15" s="188"/>
      <c r="G15" s="188"/>
      <c r="H15" s="189"/>
      <c r="I15" s="116"/>
    </row>
    <row r="16" spans="1:9" s="122" customFormat="1">
      <c r="A16" s="116"/>
      <c r="B16" s="187"/>
      <c r="C16" s="188"/>
      <c r="D16" s="188"/>
      <c r="E16" s="188"/>
      <c r="F16" s="188"/>
      <c r="G16" s="188"/>
      <c r="H16" s="189"/>
      <c r="I16" s="116"/>
    </row>
    <row r="17" spans="1:9" s="122" customFormat="1">
      <c r="A17" s="116"/>
      <c r="B17" s="187"/>
      <c r="C17" s="188"/>
      <c r="D17" s="188"/>
      <c r="E17" s="188"/>
      <c r="F17" s="188"/>
      <c r="G17" s="188"/>
      <c r="H17" s="189"/>
      <c r="I17" s="116"/>
    </row>
    <row r="18" spans="1:9" s="122" customFormat="1">
      <c r="A18" s="116"/>
      <c r="B18" s="187"/>
      <c r="C18" s="188"/>
      <c r="D18" s="188"/>
      <c r="E18" s="188"/>
      <c r="F18" s="188"/>
      <c r="G18" s="188"/>
      <c r="H18" s="189"/>
      <c r="I18" s="116"/>
    </row>
    <row r="19" spans="1:9" s="122" customFormat="1">
      <c r="A19" s="116"/>
      <c r="B19" s="187"/>
      <c r="C19" s="188"/>
      <c r="D19" s="188"/>
      <c r="E19" s="188"/>
      <c r="F19" s="188"/>
      <c r="G19" s="188"/>
      <c r="H19" s="189"/>
      <c r="I19" s="116"/>
    </row>
    <row r="20" spans="1:9" s="122" customFormat="1">
      <c r="A20" s="116"/>
      <c r="B20" s="187"/>
      <c r="C20" s="188"/>
      <c r="D20" s="188"/>
      <c r="E20" s="188"/>
      <c r="F20" s="188"/>
      <c r="G20" s="188"/>
      <c r="H20" s="189"/>
      <c r="I20" s="116"/>
    </row>
    <row r="21" spans="1:9" s="122" customFormat="1">
      <c r="A21" s="116"/>
      <c r="B21" s="187"/>
      <c r="C21" s="188"/>
      <c r="D21" s="188"/>
      <c r="E21" s="188"/>
      <c r="F21" s="188"/>
      <c r="G21" s="188"/>
      <c r="H21" s="189"/>
      <c r="I21" s="116"/>
    </row>
    <row r="22" spans="1:9" s="122" customFormat="1">
      <c r="A22" s="116"/>
      <c r="B22" s="187"/>
      <c r="C22" s="188"/>
      <c r="D22" s="188"/>
      <c r="E22" s="188"/>
      <c r="F22" s="188"/>
      <c r="G22" s="188"/>
      <c r="H22" s="189"/>
      <c r="I22" s="116"/>
    </row>
    <row r="23" spans="1:9" s="122" customFormat="1">
      <c r="A23" s="116"/>
      <c r="B23" s="187"/>
      <c r="C23" s="188"/>
      <c r="D23" s="188"/>
      <c r="E23" s="188"/>
      <c r="F23" s="188"/>
      <c r="G23" s="188"/>
      <c r="H23" s="189"/>
      <c r="I23" s="116"/>
    </row>
    <row r="24" spans="1:9" s="122" customFormat="1">
      <c r="A24" s="116"/>
      <c r="B24" s="187"/>
      <c r="C24" s="188"/>
      <c r="D24" s="188"/>
      <c r="E24" s="188"/>
      <c r="F24" s="188"/>
      <c r="G24" s="188"/>
      <c r="H24" s="189"/>
      <c r="I24" s="116"/>
    </row>
    <row r="25" spans="1:9" s="122" customFormat="1">
      <c r="A25" s="116"/>
      <c r="B25" s="187"/>
      <c r="C25" s="188"/>
      <c r="D25" s="188"/>
      <c r="E25" s="188"/>
      <c r="F25" s="188"/>
      <c r="G25" s="188"/>
      <c r="H25" s="189"/>
      <c r="I25" s="116"/>
    </row>
    <row r="26" spans="1:9" s="122" customFormat="1">
      <c r="A26" s="116"/>
      <c r="B26" s="187"/>
      <c r="C26" s="188"/>
      <c r="D26" s="188"/>
      <c r="E26" s="188"/>
      <c r="F26" s="188"/>
      <c r="G26" s="188"/>
      <c r="H26" s="189"/>
      <c r="I26" s="116"/>
    </row>
    <row r="27" spans="1:9" s="122" customFormat="1">
      <c r="A27" s="116"/>
      <c r="B27" s="190"/>
      <c r="C27" s="191"/>
      <c r="D27" s="191"/>
      <c r="E27" s="191"/>
      <c r="F27" s="191"/>
      <c r="G27" s="191"/>
      <c r="H27" s="192"/>
      <c r="I27" s="116"/>
    </row>
    <row r="28" spans="1:9" s="122" customFormat="1" ht="16" customHeight="1">
      <c r="A28" s="116"/>
      <c r="B28" s="143"/>
      <c r="C28" s="143"/>
      <c r="D28" s="143"/>
      <c r="E28" s="143"/>
      <c r="F28" s="143"/>
      <c r="G28" s="143"/>
      <c r="H28" s="143"/>
      <c r="I28" s="116"/>
    </row>
    <row r="29" spans="1:9" s="122" customFormat="1" ht="13" customHeight="1">
      <c r="A29" s="116"/>
      <c r="B29" s="177" t="s">
        <v>256</v>
      </c>
      <c r="C29" s="177"/>
      <c r="D29" s="177"/>
      <c r="E29" s="177"/>
      <c r="F29" s="177"/>
      <c r="G29" s="177"/>
      <c r="H29" s="177"/>
      <c r="I29" s="116"/>
    </row>
    <row r="30" spans="1:9" s="122" customFormat="1">
      <c r="A30" s="116"/>
      <c r="B30" s="177"/>
      <c r="C30" s="177"/>
      <c r="D30" s="177"/>
      <c r="E30" s="177"/>
      <c r="F30" s="177"/>
      <c r="G30" s="177"/>
      <c r="H30" s="177"/>
      <c r="I30" s="116"/>
    </row>
    <row r="31" spans="1:9" s="122" customFormat="1">
      <c r="A31" s="116"/>
      <c r="B31" s="177"/>
      <c r="C31" s="177"/>
      <c r="D31" s="177"/>
      <c r="E31" s="177"/>
      <c r="F31" s="177"/>
      <c r="G31" s="177"/>
      <c r="H31" s="177"/>
      <c r="I31" s="116"/>
    </row>
    <row r="32" spans="1:9" s="122" customFormat="1">
      <c r="A32" s="116"/>
      <c r="B32" s="177"/>
      <c r="C32" s="177"/>
      <c r="D32" s="177"/>
      <c r="E32" s="177"/>
      <c r="F32" s="177"/>
      <c r="G32" s="177"/>
      <c r="H32" s="177"/>
      <c r="I32" s="116"/>
    </row>
    <row r="33" spans="1:9" s="122" customFormat="1">
      <c r="A33" s="116"/>
      <c r="B33" s="177"/>
      <c r="C33" s="177"/>
      <c r="D33" s="177"/>
      <c r="E33" s="177"/>
      <c r="F33" s="177"/>
      <c r="G33" s="177"/>
      <c r="H33" s="177"/>
      <c r="I33" s="116"/>
    </row>
    <row r="34" spans="1:9" s="122" customFormat="1">
      <c r="A34" s="116"/>
      <c r="B34" s="148"/>
      <c r="C34" s="117"/>
      <c r="D34" s="132"/>
      <c r="E34" s="116"/>
      <c r="F34" s="116"/>
      <c r="G34" s="116"/>
      <c r="H34" s="116"/>
      <c r="I34" s="116"/>
    </row>
    <row r="35" spans="1:9" s="122" customFormat="1" ht="15.5">
      <c r="A35" s="116"/>
      <c r="B35" s="131" t="s">
        <v>107</v>
      </c>
      <c r="C35" s="131" t="s">
        <v>257</v>
      </c>
      <c r="D35" s="178" t="s">
        <v>258</v>
      </c>
      <c r="E35" s="179"/>
      <c r="F35" s="179"/>
      <c r="G35" s="179"/>
      <c r="H35" s="180"/>
      <c r="I35" s="116"/>
    </row>
    <row r="36" spans="1:9" s="122" customFormat="1" ht="30" customHeight="1">
      <c r="A36" s="116"/>
      <c r="B36" s="144">
        <v>1</v>
      </c>
      <c r="C36" s="144" t="s">
        <v>259</v>
      </c>
      <c r="D36" s="181" t="s">
        <v>294</v>
      </c>
      <c r="E36" s="182"/>
      <c r="F36" s="182"/>
      <c r="G36" s="182"/>
      <c r="H36" s="183"/>
      <c r="I36" s="116"/>
    </row>
    <row r="37" spans="1:9" s="122" customFormat="1" ht="30" customHeight="1">
      <c r="A37" s="116"/>
      <c r="B37" s="144">
        <v>2</v>
      </c>
      <c r="C37" s="144" t="s">
        <v>260</v>
      </c>
      <c r="D37" s="181" t="s">
        <v>278</v>
      </c>
      <c r="E37" s="182"/>
      <c r="F37" s="182"/>
      <c r="G37" s="182"/>
      <c r="H37" s="183"/>
      <c r="I37" s="116"/>
    </row>
    <row r="38" spans="1:9" s="122" customFormat="1" ht="30" customHeight="1">
      <c r="A38" s="116"/>
      <c r="B38" s="144">
        <v>3</v>
      </c>
      <c r="C38" s="144" t="s">
        <v>261</v>
      </c>
      <c r="D38" s="181" t="s">
        <v>279</v>
      </c>
      <c r="E38" s="182"/>
      <c r="F38" s="182"/>
      <c r="G38" s="182"/>
      <c r="H38" s="183"/>
      <c r="I38" s="116"/>
    </row>
    <row r="39" spans="1:9" s="122" customFormat="1" ht="30" customHeight="1">
      <c r="A39" s="116"/>
      <c r="B39" s="144">
        <v>4</v>
      </c>
      <c r="C39" s="144" t="s">
        <v>262</v>
      </c>
      <c r="D39" s="181" t="s">
        <v>295</v>
      </c>
      <c r="E39" s="182"/>
      <c r="F39" s="182"/>
      <c r="G39" s="182"/>
      <c r="H39" s="183"/>
      <c r="I39" s="116"/>
    </row>
    <row r="40" spans="1:9" s="122" customFormat="1" ht="30" customHeight="1">
      <c r="A40" s="116"/>
      <c r="B40" s="144">
        <v>5</v>
      </c>
      <c r="C40" s="144" t="s">
        <v>265</v>
      </c>
      <c r="D40" s="181" t="s">
        <v>268</v>
      </c>
      <c r="E40" s="182"/>
      <c r="F40" s="182"/>
      <c r="G40" s="182"/>
      <c r="H40" s="183"/>
      <c r="I40" s="116"/>
    </row>
    <row r="41" spans="1:9" s="122" customFormat="1" ht="30" customHeight="1">
      <c r="A41" s="116"/>
      <c r="B41" s="144">
        <v>6</v>
      </c>
      <c r="C41" s="144" t="s">
        <v>264</v>
      </c>
      <c r="D41" s="181" t="s">
        <v>269</v>
      </c>
      <c r="E41" s="182"/>
      <c r="F41" s="182"/>
      <c r="G41" s="182"/>
      <c r="H41" s="183"/>
      <c r="I41" s="116"/>
    </row>
    <row r="42" spans="1:9" s="122" customFormat="1" ht="30" customHeight="1">
      <c r="A42" s="116"/>
      <c r="B42" s="144">
        <v>7</v>
      </c>
      <c r="C42" s="144" t="s">
        <v>263</v>
      </c>
      <c r="D42" s="181" t="s">
        <v>270</v>
      </c>
      <c r="E42" s="182"/>
      <c r="F42" s="182"/>
      <c r="G42" s="182"/>
      <c r="H42" s="183"/>
      <c r="I42" s="116"/>
    </row>
    <row r="43" spans="1:9" s="122" customFormat="1" ht="30" customHeight="1">
      <c r="A43" s="116"/>
      <c r="B43" s="144">
        <v>8</v>
      </c>
      <c r="C43" s="144" t="s">
        <v>266</v>
      </c>
      <c r="D43" s="181" t="s">
        <v>272</v>
      </c>
      <c r="E43" s="182"/>
      <c r="F43" s="182"/>
      <c r="G43" s="182"/>
      <c r="H43" s="183"/>
      <c r="I43" s="116"/>
    </row>
    <row r="44" spans="1:9" s="122" customFormat="1" ht="30" customHeight="1">
      <c r="A44" s="116"/>
      <c r="B44" s="144">
        <v>9</v>
      </c>
      <c r="C44" s="144" t="s">
        <v>267</v>
      </c>
      <c r="D44" s="181" t="s">
        <v>271</v>
      </c>
      <c r="E44" s="182"/>
      <c r="F44" s="182"/>
      <c r="G44" s="182"/>
      <c r="H44" s="183"/>
      <c r="I44" s="116"/>
    </row>
    <row r="45" spans="1:9" s="122" customFormat="1">
      <c r="A45" s="116"/>
      <c r="B45" s="148"/>
      <c r="C45" s="117"/>
      <c r="D45" s="132"/>
      <c r="E45" s="116"/>
      <c r="F45" s="116"/>
      <c r="G45" s="116"/>
      <c r="H45" s="116"/>
      <c r="I45" s="116"/>
    </row>
    <row r="46" spans="1:9" s="122" customFormat="1">
      <c r="B46" s="124"/>
      <c r="C46" s="125"/>
      <c r="D46" s="126"/>
    </row>
    <row r="47" spans="1:9" s="122" customFormat="1">
      <c r="B47" s="124"/>
      <c r="C47" s="125"/>
      <c r="D47" s="126"/>
    </row>
    <row r="48" spans="1:9" s="122" customFormat="1">
      <c r="B48" s="124"/>
      <c r="C48" s="125"/>
      <c r="D48" s="126"/>
    </row>
    <row r="49" spans="2:4" s="122" customFormat="1">
      <c r="B49" s="124"/>
      <c r="C49" s="125"/>
      <c r="D49" s="126"/>
    </row>
    <row r="50" spans="2:4" s="122" customFormat="1">
      <c r="B50" s="124"/>
      <c r="C50" s="125"/>
      <c r="D50" s="126"/>
    </row>
    <row r="51" spans="2:4" s="122" customFormat="1">
      <c r="B51" s="124"/>
      <c r="C51" s="125"/>
      <c r="D51" s="126"/>
    </row>
    <row r="52" spans="2:4" s="122" customFormat="1">
      <c r="B52" s="124"/>
      <c r="C52" s="125"/>
      <c r="D52" s="126"/>
    </row>
    <row r="53" spans="2:4" s="122" customFormat="1">
      <c r="B53" s="124"/>
      <c r="C53" s="125"/>
      <c r="D53" s="126"/>
    </row>
    <row r="54" spans="2:4" s="122" customFormat="1">
      <c r="B54" s="124"/>
      <c r="C54" s="125"/>
      <c r="D54" s="126"/>
    </row>
    <row r="55" spans="2:4" s="122" customFormat="1">
      <c r="B55" s="124"/>
      <c r="C55" s="125"/>
      <c r="D55" s="126"/>
    </row>
    <row r="56" spans="2:4" s="122" customFormat="1">
      <c r="B56" s="124"/>
      <c r="C56" s="125"/>
      <c r="D56" s="126"/>
    </row>
    <row r="57" spans="2:4" s="122" customFormat="1">
      <c r="B57" s="124"/>
      <c r="C57" s="125"/>
      <c r="D57" s="126"/>
    </row>
    <row r="58" spans="2:4" s="122" customFormat="1">
      <c r="B58" s="124"/>
      <c r="C58" s="125"/>
      <c r="D58" s="126"/>
    </row>
    <row r="59" spans="2:4" s="122" customFormat="1">
      <c r="B59" s="124"/>
      <c r="C59" s="125"/>
      <c r="D59" s="126"/>
    </row>
    <row r="60" spans="2:4" s="122" customFormat="1">
      <c r="B60" s="124"/>
      <c r="C60" s="125"/>
      <c r="D60" s="126"/>
    </row>
    <row r="61" spans="2:4" s="122" customFormat="1">
      <c r="B61" s="124"/>
      <c r="C61" s="125"/>
      <c r="D61" s="126"/>
    </row>
    <row r="62" spans="2:4" s="122" customFormat="1">
      <c r="B62" s="124"/>
      <c r="C62" s="125"/>
      <c r="D62" s="126"/>
    </row>
    <row r="63" spans="2:4" s="122" customFormat="1">
      <c r="B63" s="124"/>
      <c r="C63" s="125"/>
      <c r="D63" s="126"/>
    </row>
    <row r="64" spans="2:4" s="122" customFormat="1">
      <c r="B64" s="124"/>
      <c r="C64" s="125"/>
      <c r="D64" s="126"/>
    </row>
    <row r="65" spans="2:4" s="122" customFormat="1">
      <c r="B65" s="124"/>
      <c r="C65" s="125"/>
      <c r="D65" s="126"/>
    </row>
    <row r="66" spans="2:4" s="122" customFormat="1">
      <c r="B66" s="124"/>
      <c r="C66" s="125"/>
      <c r="D66" s="126"/>
    </row>
    <row r="67" spans="2:4" s="122" customFormat="1">
      <c r="B67" s="124"/>
      <c r="C67" s="125"/>
      <c r="D67" s="126"/>
    </row>
    <row r="68" spans="2:4" s="122" customFormat="1">
      <c r="B68" s="124"/>
      <c r="C68" s="125"/>
      <c r="D68" s="126"/>
    </row>
    <row r="69" spans="2:4" s="122" customFormat="1">
      <c r="B69" s="124"/>
      <c r="C69" s="125"/>
      <c r="D69" s="126"/>
    </row>
    <row r="70" spans="2:4" s="122" customFormat="1">
      <c r="B70" s="124"/>
      <c r="C70" s="125"/>
      <c r="D70" s="126"/>
    </row>
    <row r="71" spans="2:4" s="122" customFormat="1">
      <c r="B71" s="124"/>
      <c r="C71" s="125"/>
      <c r="D71" s="126"/>
    </row>
    <row r="72" spans="2:4" s="122" customFormat="1">
      <c r="B72" s="124"/>
      <c r="C72" s="125"/>
      <c r="D72" s="126"/>
    </row>
    <row r="73" spans="2:4" s="122" customFormat="1">
      <c r="B73" s="124"/>
      <c r="C73" s="125"/>
      <c r="D73" s="126"/>
    </row>
    <row r="74" spans="2:4" s="122" customFormat="1">
      <c r="B74" s="124"/>
      <c r="C74" s="125"/>
      <c r="D74" s="126"/>
    </row>
    <row r="75" spans="2:4" s="122" customFormat="1">
      <c r="B75" s="124"/>
      <c r="C75" s="125"/>
      <c r="D75" s="126"/>
    </row>
    <row r="76" spans="2:4" s="122" customFormat="1">
      <c r="B76" s="124"/>
      <c r="C76" s="125"/>
      <c r="D76" s="126"/>
    </row>
    <row r="77" spans="2:4" s="122" customFormat="1">
      <c r="B77" s="124"/>
      <c r="C77" s="125"/>
      <c r="D77" s="126"/>
    </row>
    <row r="78" spans="2:4" s="122" customFormat="1">
      <c r="B78" s="124"/>
      <c r="C78" s="125"/>
      <c r="D78" s="126"/>
    </row>
    <row r="79" spans="2:4" s="122" customFormat="1">
      <c r="B79" s="124"/>
      <c r="C79" s="125"/>
      <c r="D79" s="126"/>
    </row>
    <row r="80" spans="2:4" s="122" customFormat="1">
      <c r="B80" s="124"/>
      <c r="C80" s="125"/>
      <c r="D80" s="126"/>
    </row>
    <row r="81" spans="2:4" s="122" customFormat="1">
      <c r="B81" s="124"/>
      <c r="C81" s="125"/>
      <c r="D81" s="126"/>
    </row>
    <row r="82" spans="2:4" s="122" customFormat="1">
      <c r="B82" s="124"/>
      <c r="C82" s="125"/>
      <c r="D82" s="126"/>
    </row>
    <row r="83" spans="2:4" s="122" customFormat="1">
      <c r="B83" s="124"/>
      <c r="C83" s="125"/>
      <c r="D83" s="126"/>
    </row>
    <row r="84" spans="2:4" s="122" customFormat="1">
      <c r="B84" s="124"/>
      <c r="C84" s="125"/>
      <c r="D84" s="126"/>
    </row>
    <row r="85" spans="2:4" s="122" customFormat="1">
      <c r="B85" s="124"/>
      <c r="C85" s="125"/>
      <c r="D85" s="126"/>
    </row>
    <row r="86" spans="2:4" s="122" customFormat="1">
      <c r="B86" s="124"/>
      <c r="C86" s="125"/>
      <c r="D86" s="126"/>
    </row>
    <row r="87" spans="2:4" s="122" customFormat="1">
      <c r="B87" s="124"/>
      <c r="C87" s="125"/>
      <c r="D87" s="126"/>
    </row>
    <row r="88" spans="2:4" s="122" customFormat="1">
      <c r="B88" s="124"/>
      <c r="C88" s="125"/>
      <c r="D88" s="126"/>
    </row>
    <row r="89" spans="2:4" s="122" customFormat="1">
      <c r="B89" s="124"/>
      <c r="C89" s="125"/>
      <c r="D89" s="126"/>
    </row>
    <row r="90" spans="2:4" s="122" customFormat="1">
      <c r="B90" s="124"/>
      <c r="C90" s="125"/>
      <c r="D90" s="126"/>
    </row>
    <row r="91" spans="2:4" s="122" customFormat="1">
      <c r="B91" s="124"/>
      <c r="C91" s="125"/>
      <c r="D91" s="126"/>
    </row>
    <row r="92" spans="2:4" s="122" customFormat="1">
      <c r="B92" s="124"/>
      <c r="C92" s="125"/>
      <c r="D92" s="126"/>
    </row>
    <row r="93" spans="2:4" s="122" customFormat="1">
      <c r="B93" s="124"/>
      <c r="C93" s="125"/>
      <c r="D93" s="126"/>
    </row>
    <row r="94" spans="2:4" s="122" customFormat="1">
      <c r="B94" s="124"/>
      <c r="C94" s="125"/>
      <c r="D94" s="126"/>
    </row>
    <row r="95" spans="2:4" s="122" customFormat="1">
      <c r="B95" s="124"/>
      <c r="C95" s="125"/>
      <c r="D95" s="126"/>
    </row>
    <row r="96" spans="2:4" s="122" customFormat="1">
      <c r="B96" s="124"/>
      <c r="C96" s="125"/>
      <c r="D96" s="126"/>
    </row>
    <row r="97" spans="2:4" s="122" customFormat="1">
      <c r="B97" s="124"/>
      <c r="C97" s="125"/>
      <c r="D97" s="126"/>
    </row>
    <row r="98" spans="2:4" s="122" customFormat="1">
      <c r="B98" s="124"/>
      <c r="C98" s="125"/>
      <c r="D98" s="126"/>
    </row>
    <row r="99" spans="2:4" s="122" customFormat="1">
      <c r="B99" s="124"/>
      <c r="C99" s="125"/>
      <c r="D99" s="126"/>
    </row>
    <row r="100" spans="2:4" s="122" customFormat="1">
      <c r="B100" s="124"/>
      <c r="C100" s="125"/>
      <c r="D100" s="126"/>
    </row>
    <row r="101" spans="2:4" s="122" customFormat="1">
      <c r="B101" s="124"/>
      <c r="C101" s="125"/>
      <c r="D101" s="126"/>
    </row>
    <row r="102" spans="2:4" s="122" customFormat="1">
      <c r="B102" s="124"/>
      <c r="C102" s="125"/>
      <c r="D102" s="126"/>
    </row>
    <row r="103" spans="2:4" s="122" customFormat="1">
      <c r="B103" s="124"/>
      <c r="C103" s="125"/>
      <c r="D103" s="126"/>
    </row>
    <row r="104" spans="2:4" s="122" customFormat="1">
      <c r="B104" s="124"/>
      <c r="C104" s="125"/>
      <c r="D104" s="126"/>
    </row>
    <row r="105" spans="2:4" s="122" customFormat="1">
      <c r="B105" s="124"/>
      <c r="C105" s="125"/>
      <c r="D105" s="126"/>
    </row>
    <row r="106" spans="2:4" s="122" customFormat="1">
      <c r="B106" s="124"/>
      <c r="C106" s="125"/>
      <c r="D106" s="126"/>
    </row>
    <row r="107" spans="2:4" s="122" customFormat="1">
      <c r="B107" s="124"/>
      <c r="C107" s="125"/>
      <c r="D107" s="126"/>
    </row>
    <row r="108" spans="2:4" s="122" customFormat="1">
      <c r="B108" s="124"/>
      <c r="C108" s="125"/>
      <c r="D108" s="126"/>
    </row>
    <row r="109" spans="2:4" s="122" customFormat="1">
      <c r="B109" s="124"/>
      <c r="C109" s="125"/>
      <c r="D109" s="126"/>
    </row>
    <row r="110" spans="2:4" s="122" customFormat="1">
      <c r="B110" s="124"/>
      <c r="C110" s="125"/>
      <c r="D110" s="126"/>
    </row>
    <row r="111" spans="2:4" s="122" customFormat="1">
      <c r="B111" s="124"/>
      <c r="C111" s="125"/>
      <c r="D111" s="126"/>
    </row>
    <row r="112" spans="2:4" s="122" customFormat="1">
      <c r="B112" s="124"/>
      <c r="C112" s="125"/>
      <c r="D112" s="126"/>
    </row>
    <row r="113" spans="2:4" s="122" customFormat="1">
      <c r="B113" s="124"/>
      <c r="C113" s="125"/>
      <c r="D113" s="126"/>
    </row>
    <row r="114" spans="2:4" s="122" customFormat="1">
      <c r="B114" s="124"/>
      <c r="C114" s="125"/>
      <c r="D114" s="126"/>
    </row>
    <row r="115" spans="2:4" s="122" customFormat="1">
      <c r="B115" s="124"/>
      <c r="C115" s="125"/>
      <c r="D115" s="126"/>
    </row>
    <row r="116" spans="2:4" s="122" customFormat="1">
      <c r="B116" s="124"/>
      <c r="C116" s="125"/>
      <c r="D116" s="126"/>
    </row>
    <row r="117" spans="2:4" s="122" customFormat="1">
      <c r="B117" s="124"/>
      <c r="C117" s="125"/>
      <c r="D117" s="126"/>
    </row>
    <row r="118" spans="2:4" s="122" customFormat="1">
      <c r="B118" s="124"/>
      <c r="C118" s="125"/>
      <c r="D118" s="126"/>
    </row>
    <row r="119" spans="2:4" s="122" customFormat="1">
      <c r="B119" s="124"/>
      <c r="C119" s="125"/>
      <c r="D119" s="126"/>
    </row>
    <row r="120" spans="2:4" s="122" customFormat="1">
      <c r="B120" s="124"/>
      <c r="C120" s="125"/>
      <c r="D120" s="126"/>
    </row>
    <row r="121" spans="2:4">
      <c r="B121" s="124"/>
      <c r="D121" s="126"/>
    </row>
    <row r="122" spans="2:4">
      <c r="B122" s="124"/>
      <c r="D122" s="126"/>
    </row>
    <row r="123" spans="2:4">
      <c r="B123" s="124"/>
      <c r="D123" s="126"/>
    </row>
    <row r="124" spans="2:4">
      <c r="B124" s="124"/>
      <c r="D124" s="126"/>
    </row>
    <row r="125" spans="2:4">
      <c r="B125" s="124"/>
      <c r="D125" s="126"/>
    </row>
    <row r="126" spans="2:4">
      <c r="B126" s="124"/>
      <c r="D126" s="126"/>
    </row>
    <row r="127" spans="2:4">
      <c r="B127" s="124"/>
      <c r="D127" s="126"/>
    </row>
    <row r="128" spans="2:4">
      <c r="B128" s="124"/>
      <c r="D128" s="126"/>
    </row>
    <row r="129" spans="2:4">
      <c r="B129" s="124"/>
      <c r="D129" s="126"/>
    </row>
    <row r="130" spans="2:4">
      <c r="B130" s="124"/>
      <c r="D130" s="126"/>
    </row>
    <row r="131" spans="2:4">
      <c r="B131" s="124"/>
      <c r="D131" s="126"/>
    </row>
    <row r="132" spans="2:4">
      <c r="B132" s="124"/>
      <c r="D132" s="126"/>
    </row>
    <row r="133" spans="2:4">
      <c r="B133" s="124"/>
      <c r="D133" s="126"/>
    </row>
    <row r="134" spans="2:4">
      <c r="B134" s="124"/>
      <c r="D134" s="126"/>
    </row>
    <row r="135" spans="2:4">
      <c r="B135" s="124"/>
      <c r="D135" s="126"/>
    </row>
    <row r="136" spans="2:4">
      <c r="B136" s="124"/>
      <c r="D136" s="126"/>
    </row>
    <row r="137" spans="2:4">
      <c r="B137" s="124"/>
      <c r="D137" s="126"/>
    </row>
    <row r="138" spans="2:4">
      <c r="B138" s="124"/>
      <c r="D138" s="126"/>
    </row>
    <row r="139" spans="2:4">
      <c r="B139" s="124"/>
      <c r="D139" s="126"/>
    </row>
    <row r="140" spans="2:4">
      <c r="B140" s="124"/>
      <c r="D140" s="126"/>
    </row>
    <row r="141" spans="2:4">
      <c r="B141" s="124"/>
      <c r="D141" s="126"/>
    </row>
    <row r="142" spans="2:4">
      <c r="B142" s="124"/>
      <c r="D142" s="126"/>
    </row>
    <row r="143" spans="2:4">
      <c r="B143" s="124"/>
      <c r="D143" s="126"/>
    </row>
    <row r="144" spans="2:4">
      <c r="B144" s="124"/>
      <c r="D144" s="126"/>
    </row>
    <row r="145" spans="2:4">
      <c r="B145" s="124"/>
      <c r="D145" s="126"/>
    </row>
    <row r="146" spans="2:4">
      <c r="B146" s="124"/>
      <c r="D146" s="126"/>
    </row>
    <row r="147" spans="2:4">
      <c r="B147" s="124"/>
      <c r="D147" s="126"/>
    </row>
    <row r="148" spans="2:4">
      <c r="B148" s="124"/>
      <c r="D148" s="126"/>
    </row>
    <row r="149" spans="2:4">
      <c r="B149" s="124"/>
      <c r="D149" s="126"/>
    </row>
    <row r="150" spans="2:4">
      <c r="B150" s="124"/>
      <c r="D150" s="126"/>
    </row>
    <row r="151" spans="2:4">
      <c r="B151" s="124"/>
      <c r="D151" s="126"/>
    </row>
    <row r="152" spans="2:4">
      <c r="B152" s="124"/>
      <c r="D152" s="126"/>
    </row>
    <row r="153" spans="2:4">
      <c r="B153" s="124"/>
      <c r="D153" s="126"/>
    </row>
    <row r="154" spans="2:4">
      <c r="B154" s="124"/>
      <c r="D154" s="126"/>
    </row>
    <row r="155" spans="2:4">
      <c r="B155" s="124"/>
      <c r="D155" s="126"/>
    </row>
    <row r="156" spans="2:4">
      <c r="B156" s="124"/>
      <c r="D156" s="126"/>
    </row>
    <row r="157" spans="2:4">
      <c r="B157" s="124"/>
      <c r="D157" s="126"/>
    </row>
    <row r="158" spans="2:4">
      <c r="B158" s="124"/>
      <c r="D158" s="126"/>
    </row>
    <row r="159" spans="2:4">
      <c r="B159" s="124"/>
      <c r="D159" s="126"/>
    </row>
    <row r="160" spans="2:4">
      <c r="B160" s="124"/>
      <c r="D160" s="126"/>
    </row>
    <row r="161" spans="2:4">
      <c r="B161" s="124"/>
      <c r="D161" s="126"/>
    </row>
    <row r="162" spans="2:4">
      <c r="B162" s="124"/>
      <c r="D162" s="126"/>
    </row>
    <row r="163" spans="2:4">
      <c r="B163" s="124"/>
      <c r="D163" s="126"/>
    </row>
    <row r="164" spans="2:4">
      <c r="B164" s="124"/>
      <c r="D164" s="126"/>
    </row>
    <row r="165" spans="2:4">
      <c r="B165" s="124"/>
      <c r="D165" s="126"/>
    </row>
    <row r="166" spans="2:4">
      <c r="B166" s="124"/>
      <c r="D166" s="126"/>
    </row>
    <row r="167" spans="2:4">
      <c r="B167" s="124"/>
      <c r="D167" s="126"/>
    </row>
    <row r="168" spans="2:4">
      <c r="B168" s="124"/>
      <c r="D168" s="126"/>
    </row>
    <row r="169" spans="2:4">
      <c r="B169" s="124"/>
      <c r="D169" s="126"/>
    </row>
    <row r="170" spans="2:4">
      <c r="B170" s="124"/>
      <c r="D170" s="126"/>
    </row>
    <row r="171" spans="2:4">
      <c r="B171" s="124"/>
      <c r="D171" s="126"/>
    </row>
    <row r="172" spans="2:4">
      <c r="B172" s="124"/>
      <c r="D172" s="126"/>
    </row>
    <row r="173" spans="2:4">
      <c r="B173" s="124"/>
      <c r="D173" s="126"/>
    </row>
    <row r="174" spans="2:4">
      <c r="B174" s="124"/>
      <c r="D174" s="126"/>
    </row>
    <row r="175" spans="2:4">
      <c r="B175" s="124"/>
      <c r="D175" s="126"/>
    </row>
    <row r="176" spans="2:4">
      <c r="B176" s="124"/>
      <c r="D176" s="126"/>
    </row>
    <row r="177" spans="2:4">
      <c r="B177" s="124"/>
      <c r="D177" s="126"/>
    </row>
    <row r="178" spans="2:4">
      <c r="B178" s="124"/>
      <c r="D178" s="126"/>
    </row>
    <row r="179" spans="2:4">
      <c r="B179" s="124"/>
      <c r="D179" s="126"/>
    </row>
    <row r="180" spans="2:4">
      <c r="B180" s="124"/>
      <c r="D180" s="126"/>
    </row>
    <row r="181" spans="2:4">
      <c r="B181" s="124"/>
      <c r="D181" s="126"/>
    </row>
    <row r="182" spans="2:4">
      <c r="B182" s="124"/>
      <c r="D182" s="126"/>
    </row>
    <row r="183" spans="2:4">
      <c r="B183" s="124"/>
      <c r="D183" s="126"/>
    </row>
    <row r="184" spans="2:4">
      <c r="B184" s="124"/>
      <c r="D184" s="126"/>
    </row>
    <row r="185" spans="2:4">
      <c r="B185" s="124"/>
      <c r="D185" s="126"/>
    </row>
    <row r="186" spans="2:4">
      <c r="B186" s="124"/>
      <c r="D186" s="126"/>
    </row>
    <row r="187" spans="2:4">
      <c r="B187" s="124"/>
      <c r="D187" s="126"/>
    </row>
    <row r="188" spans="2:4">
      <c r="B188" s="124"/>
      <c r="D188" s="126"/>
    </row>
    <row r="189" spans="2:4">
      <c r="B189" s="124"/>
      <c r="D189" s="126"/>
    </row>
    <row r="190" spans="2:4">
      <c r="B190" s="124"/>
      <c r="D190" s="126"/>
    </row>
    <row r="191" spans="2:4">
      <c r="B191" s="124"/>
      <c r="D191" s="126"/>
    </row>
    <row r="192" spans="2:4">
      <c r="B192" s="124"/>
      <c r="D192" s="126"/>
    </row>
    <row r="193" spans="2:4">
      <c r="B193" s="124"/>
      <c r="D193" s="126"/>
    </row>
    <row r="194" spans="2:4">
      <c r="B194" s="124"/>
      <c r="D194" s="126"/>
    </row>
    <row r="195" spans="2:4">
      <c r="B195" s="124"/>
      <c r="D195" s="126"/>
    </row>
    <row r="196" spans="2:4">
      <c r="B196" s="124"/>
      <c r="D196" s="126"/>
    </row>
    <row r="197" spans="2:4">
      <c r="B197" s="124"/>
      <c r="D197" s="126"/>
    </row>
    <row r="198" spans="2:4">
      <c r="B198" s="124"/>
      <c r="D198" s="126"/>
    </row>
    <row r="199" spans="2:4">
      <c r="B199" s="124"/>
      <c r="D199" s="126"/>
    </row>
    <row r="200" spans="2:4">
      <c r="B200" s="124"/>
      <c r="D200" s="126"/>
    </row>
    <row r="201" spans="2:4">
      <c r="B201" s="124"/>
      <c r="D201" s="126"/>
    </row>
    <row r="202" spans="2:4">
      <c r="B202" s="124"/>
      <c r="D202" s="126"/>
    </row>
    <row r="203" spans="2:4">
      <c r="B203" s="124"/>
      <c r="D203" s="126"/>
    </row>
    <row r="204" spans="2:4">
      <c r="B204" s="124"/>
      <c r="D204" s="126"/>
    </row>
    <row r="205" spans="2:4">
      <c r="B205" s="124"/>
      <c r="D205" s="126"/>
    </row>
    <row r="206" spans="2:4">
      <c r="B206" s="124"/>
      <c r="D206" s="126"/>
    </row>
    <row r="207" spans="2:4">
      <c r="B207" s="124"/>
      <c r="D207" s="126"/>
    </row>
    <row r="208" spans="2:4">
      <c r="B208" s="124"/>
      <c r="D208" s="126"/>
    </row>
    <row r="209" spans="2:4">
      <c r="B209" s="124"/>
      <c r="D209" s="126"/>
    </row>
    <row r="210" spans="2:4">
      <c r="B210" s="124"/>
      <c r="D210" s="126"/>
    </row>
    <row r="211" spans="2:4">
      <c r="B211" s="124"/>
      <c r="D211" s="126"/>
    </row>
    <row r="212" spans="2:4">
      <c r="B212" s="124"/>
      <c r="D212" s="126"/>
    </row>
    <row r="213" spans="2:4">
      <c r="B213" s="124"/>
      <c r="D213" s="126"/>
    </row>
    <row r="214" spans="2:4">
      <c r="B214" s="124"/>
      <c r="D214" s="126"/>
    </row>
    <row r="215" spans="2:4">
      <c r="B215" s="124"/>
      <c r="D215" s="126"/>
    </row>
    <row r="216" spans="2:4">
      <c r="B216" s="124"/>
      <c r="D216" s="126"/>
    </row>
    <row r="217" spans="2:4">
      <c r="B217" s="124"/>
      <c r="D217" s="126"/>
    </row>
    <row r="218" spans="2:4">
      <c r="B218" s="124"/>
      <c r="D218" s="126"/>
    </row>
    <row r="219" spans="2:4">
      <c r="B219" s="124"/>
      <c r="D219" s="126"/>
    </row>
    <row r="220" spans="2:4">
      <c r="B220" s="124"/>
      <c r="D220" s="126"/>
    </row>
    <row r="221" spans="2:4">
      <c r="B221" s="124"/>
      <c r="D221" s="126"/>
    </row>
    <row r="222" spans="2:4">
      <c r="B222" s="124"/>
      <c r="D222" s="126"/>
    </row>
    <row r="223" spans="2:4">
      <c r="B223" s="124"/>
      <c r="D223" s="126"/>
    </row>
    <row r="224" spans="2:4">
      <c r="B224" s="124"/>
      <c r="D224" s="126"/>
    </row>
    <row r="225" spans="2:4">
      <c r="B225" s="124"/>
      <c r="D225" s="126"/>
    </row>
    <row r="226" spans="2:4">
      <c r="B226" s="124"/>
      <c r="D226" s="126"/>
    </row>
    <row r="227" spans="2:4">
      <c r="B227" s="124"/>
      <c r="D227" s="126"/>
    </row>
    <row r="228" spans="2:4">
      <c r="B228" s="124"/>
      <c r="D228" s="126"/>
    </row>
    <row r="229" spans="2:4">
      <c r="B229" s="124"/>
      <c r="D229" s="126"/>
    </row>
    <row r="230" spans="2:4">
      <c r="B230" s="124"/>
      <c r="D230" s="126"/>
    </row>
    <row r="231" spans="2:4">
      <c r="B231" s="124"/>
      <c r="D231" s="126"/>
    </row>
    <row r="232" spans="2:4">
      <c r="B232" s="124"/>
      <c r="D232" s="126"/>
    </row>
    <row r="233" spans="2:4">
      <c r="B233" s="124"/>
      <c r="D233" s="126"/>
    </row>
    <row r="234" spans="2:4">
      <c r="B234" s="124"/>
      <c r="D234" s="126"/>
    </row>
    <row r="235" spans="2:4">
      <c r="B235" s="124"/>
      <c r="D235" s="126"/>
    </row>
    <row r="236" spans="2:4">
      <c r="B236" s="124"/>
      <c r="D236" s="126"/>
    </row>
    <row r="237" spans="2:4">
      <c r="B237" s="124"/>
      <c r="D237" s="126"/>
    </row>
    <row r="238" spans="2:4">
      <c r="B238" s="124"/>
      <c r="D238" s="126"/>
    </row>
    <row r="239" spans="2:4">
      <c r="B239" s="124"/>
      <c r="D239" s="126"/>
    </row>
    <row r="240" spans="2:4">
      <c r="B240" s="124"/>
      <c r="D240" s="126"/>
    </row>
    <row r="241" spans="2:4">
      <c r="B241" s="124"/>
      <c r="D241" s="126"/>
    </row>
    <row r="242" spans="2:4">
      <c r="B242" s="124"/>
      <c r="D242" s="126"/>
    </row>
    <row r="243" spans="2:4">
      <c r="B243" s="124"/>
      <c r="D243" s="126"/>
    </row>
    <row r="244" spans="2:4">
      <c r="B244" s="124"/>
      <c r="D244" s="126"/>
    </row>
    <row r="245" spans="2:4">
      <c r="B245" s="124"/>
      <c r="D245" s="126"/>
    </row>
    <row r="246" spans="2:4">
      <c r="B246" s="124"/>
      <c r="D246" s="126"/>
    </row>
    <row r="247" spans="2:4">
      <c r="B247" s="124"/>
      <c r="D247" s="126"/>
    </row>
    <row r="248" spans="2:4">
      <c r="B248" s="124"/>
      <c r="D248" s="126"/>
    </row>
    <row r="249" spans="2:4">
      <c r="B249" s="124"/>
      <c r="D249" s="126"/>
    </row>
    <row r="250" spans="2:4">
      <c r="B250" s="124"/>
      <c r="D250" s="126"/>
    </row>
    <row r="251" spans="2:4">
      <c r="B251" s="124"/>
      <c r="D251" s="126"/>
    </row>
    <row r="252" spans="2:4">
      <c r="B252" s="124"/>
      <c r="D252" s="126"/>
    </row>
    <row r="253" spans="2:4">
      <c r="B253" s="124"/>
      <c r="D253" s="126"/>
    </row>
    <row r="254" spans="2:4">
      <c r="B254" s="124"/>
      <c r="D254" s="126"/>
    </row>
    <row r="255" spans="2:4">
      <c r="B255" s="124"/>
      <c r="D255" s="126"/>
    </row>
    <row r="256" spans="2:4">
      <c r="B256" s="124"/>
      <c r="D256" s="126"/>
    </row>
    <row r="257" spans="2:4">
      <c r="B257" s="124"/>
      <c r="D257" s="126"/>
    </row>
    <row r="258" spans="2:4">
      <c r="B258" s="124"/>
      <c r="D258" s="126"/>
    </row>
    <row r="259" spans="2:4">
      <c r="B259" s="124"/>
      <c r="D259" s="126"/>
    </row>
    <row r="260" spans="2:4">
      <c r="B260" s="124"/>
      <c r="D260" s="126"/>
    </row>
    <row r="261" spans="2:4">
      <c r="B261" s="124"/>
      <c r="D261" s="126"/>
    </row>
    <row r="262" spans="2:4">
      <c r="B262" s="124"/>
      <c r="D262" s="126"/>
    </row>
    <row r="263" spans="2:4">
      <c r="B263" s="124"/>
      <c r="D263" s="126"/>
    </row>
    <row r="264" spans="2:4">
      <c r="B264" s="124"/>
      <c r="D264" s="126"/>
    </row>
    <row r="265" spans="2:4">
      <c r="B265" s="124"/>
      <c r="D265" s="126"/>
    </row>
    <row r="266" spans="2:4">
      <c r="B266" s="124"/>
      <c r="D266" s="126"/>
    </row>
    <row r="267" spans="2:4">
      <c r="B267" s="124"/>
      <c r="D267" s="126"/>
    </row>
    <row r="268" spans="2:4">
      <c r="B268" s="124"/>
      <c r="D268" s="126"/>
    </row>
    <row r="269" spans="2:4">
      <c r="B269" s="124"/>
      <c r="D269" s="126"/>
    </row>
    <row r="270" spans="2:4">
      <c r="B270" s="124"/>
      <c r="D270" s="126"/>
    </row>
    <row r="271" spans="2:4">
      <c r="B271" s="124"/>
      <c r="D271" s="126"/>
    </row>
    <row r="272" spans="2:4">
      <c r="B272" s="124"/>
      <c r="D272" s="126"/>
    </row>
    <row r="273" spans="2:4">
      <c r="B273" s="124"/>
      <c r="D273" s="126"/>
    </row>
    <row r="274" spans="2:4">
      <c r="B274" s="124"/>
      <c r="D274" s="126"/>
    </row>
    <row r="275" spans="2:4">
      <c r="B275" s="124"/>
      <c r="D275" s="126"/>
    </row>
    <row r="276" spans="2:4">
      <c r="B276" s="124"/>
      <c r="D276" s="126"/>
    </row>
    <row r="277" spans="2:4">
      <c r="B277" s="124"/>
      <c r="D277" s="126"/>
    </row>
    <row r="278" spans="2:4">
      <c r="B278" s="124"/>
      <c r="D278" s="126"/>
    </row>
    <row r="279" spans="2:4">
      <c r="B279" s="124"/>
      <c r="D279" s="126"/>
    </row>
    <row r="280" spans="2:4">
      <c r="B280" s="124"/>
      <c r="D280" s="126"/>
    </row>
    <row r="281" spans="2:4">
      <c r="B281" s="124"/>
      <c r="D281" s="126"/>
    </row>
    <row r="282" spans="2:4">
      <c r="B282" s="124"/>
      <c r="D282" s="126"/>
    </row>
    <row r="283" spans="2:4">
      <c r="B283" s="124"/>
      <c r="D283" s="126"/>
    </row>
    <row r="284" spans="2:4">
      <c r="B284" s="124"/>
      <c r="D284" s="126"/>
    </row>
    <row r="285" spans="2:4">
      <c r="B285" s="124"/>
      <c r="D285" s="126"/>
    </row>
    <row r="286" spans="2:4">
      <c r="B286" s="124"/>
      <c r="D286" s="126"/>
    </row>
    <row r="287" spans="2:4">
      <c r="B287" s="124"/>
      <c r="D287" s="126"/>
    </row>
    <row r="288" spans="2:4">
      <c r="B288" s="124"/>
      <c r="D288" s="126"/>
    </row>
    <row r="289" spans="2:4">
      <c r="B289" s="124"/>
      <c r="D289" s="126"/>
    </row>
    <row r="290" spans="2:4">
      <c r="B290" s="124"/>
      <c r="D290" s="126"/>
    </row>
    <row r="291" spans="2:4">
      <c r="B291" s="124"/>
      <c r="D291" s="126"/>
    </row>
    <row r="292" spans="2:4">
      <c r="B292" s="124"/>
      <c r="D292" s="126"/>
    </row>
    <row r="293" spans="2:4">
      <c r="B293" s="124"/>
      <c r="D293" s="126"/>
    </row>
    <row r="294" spans="2:4">
      <c r="B294" s="124"/>
      <c r="D294" s="126"/>
    </row>
    <row r="295" spans="2:4">
      <c r="B295" s="124"/>
      <c r="D295" s="126"/>
    </row>
    <row r="296" spans="2:4">
      <c r="B296" s="124"/>
      <c r="D296" s="126"/>
    </row>
    <row r="297" spans="2:4">
      <c r="B297" s="124"/>
      <c r="D297" s="126"/>
    </row>
    <row r="298" spans="2:4">
      <c r="B298" s="124"/>
      <c r="D298" s="126"/>
    </row>
    <row r="299" spans="2:4">
      <c r="B299" s="124"/>
      <c r="D299" s="126"/>
    </row>
    <row r="300" spans="2:4">
      <c r="B300" s="124"/>
      <c r="D300" s="126"/>
    </row>
    <row r="301" spans="2:4">
      <c r="B301" s="124"/>
      <c r="D301" s="126"/>
    </row>
    <row r="302" spans="2:4">
      <c r="B302" s="124"/>
      <c r="D302" s="126"/>
    </row>
    <row r="303" spans="2:4">
      <c r="B303" s="124"/>
      <c r="D303" s="126"/>
    </row>
    <row r="304" spans="2:4">
      <c r="B304" s="124"/>
      <c r="D304" s="126"/>
    </row>
    <row r="305" spans="2:4">
      <c r="B305" s="124"/>
      <c r="D305" s="126"/>
    </row>
    <row r="306" spans="2:4">
      <c r="B306" s="124"/>
      <c r="D306" s="126"/>
    </row>
    <row r="307" spans="2:4">
      <c r="B307" s="124"/>
      <c r="D307" s="126"/>
    </row>
    <row r="308" spans="2:4">
      <c r="B308" s="124"/>
      <c r="D308" s="126"/>
    </row>
    <row r="309" spans="2:4">
      <c r="B309" s="124"/>
      <c r="D309" s="126"/>
    </row>
    <row r="310" spans="2:4">
      <c r="B310" s="124"/>
      <c r="D310" s="126"/>
    </row>
    <row r="311" spans="2:4">
      <c r="B311" s="124"/>
      <c r="D311" s="126"/>
    </row>
    <row r="312" spans="2:4">
      <c r="B312" s="124"/>
      <c r="D312" s="126"/>
    </row>
    <row r="313" spans="2:4">
      <c r="B313" s="124"/>
      <c r="D313" s="126"/>
    </row>
    <row r="314" spans="2:4">
      <c r="B314" s="124"/>
      <c r="D314" s="126"/>
    </row>
    <row r="315" spans="2:4">
      <c r="B315" s="124"/>
      <c r="D315" s="126"/>
    </row>
    <row r="316" spans="2:4">
      <c r="B316" s="124"/>
      <c r="D316" s="126"/>
    </row>
    <row r="317" spans="2:4">
      <c r="B317" s="124"/>
      <c r="D317" s="126"/>
    </row>
    <row r="318" spans="2:4">
      <c r="B318" s="124"/>
      <c r="D318" s="126"/>
    </row>
    <row r="319" spans="2:4">
      <c r="B319" s="124"/>
      <c r="D319" s="126"/>
    </row>
    <row r="320" spans="2:4">
      <c r="B320" s="124"/>
      <c r="D320" s="126"/>
    </row>
    <row r="321" spans="2:4">
      <c r="B321" s="124"/>
      <c r="D321" s="126"/>
    </row>
    <row r="322" spans="2:4">
      <c r="B322" s="124"/>
      <c r="D322" s="126"/>
    </row>
    <row r="323" spans="2:4">
      <c r="B323" s="124"/>
      <c r="D323" s="126"/>
    </row>
    <row r="324" spans="2:4">
      <c r="B324" s="124"/>
      <c r="D324" s="126"/>
    </row>
    <row r="325" spans="2:4">
      <c r="B325" s="124"/>
      <c r="D325" s="126"/>
    </row>
    <row r="326" spans="2:4">
      <c r="B326" s="124"/>
      <c r="D326" s="126"/>
    </row>
    <row r="327" spans="2:4">
      <c r="B327" s="124"/>
      <c r="D327" s="126"/>
    </row>
    <row r="328" spans="2:4">
      <c r="B328" s="124"/>
      <c r="D328" s="126"/>
    </row>
    <row r="329" spans="2:4">
      <c r="B329" s="124"/>
      <c r="D329" s="126"/>
    </row>
    <row r="330" spans="2:4">
      <c r="B330" s="124"/>
      <c r="D330" s="126"/>
    </row>
    <row r="331" spans="2:4">
      <c r="B331" s="124"/>
      <c r="D331" s="126"/>
    </row>
    <row r="332" spans="2:4">
      <c r="B332" s="124"/>
      <c r="D332" s="126"/>
    </row>
    <row r="333" spans="2:4">
      <c r="B333" s="124"/>
      <c r="D333" s="126"/>
    </row>
    <row r="334" spans="2:4">
      <c r="B334" s="124"/>
      <c r="D334" s="126"/>
    </row>
    <row r="335" spans="2:4">
      <c r="B335" s="124"/>
      <c r="D335" s="126"/>
    </row>
    <row r="336" spans="2:4">
      <c r="B336" s="124"/>
      <c r="D336" s="126"/>
    </row>
    <row r="337" spans="2:4">
      <c r="B337" s="124"/>
      <c r="D337" s="126"/>
    </row>
    <row r="338" spans="2:4">
      <c r="B338" s="124"/>
      <c r="D338" s="126"/>
    </row>
    <row r="339" spans="2:4">
      <c r="B339" s="124"/>
      <c r="D339" s="126"/>
    </row>
    <row r="340" spans="2:4">
      <c r="B340" s="124"/>
      <c r="D340" s="126"/>
    </row>
    <row r="341" spans="2:4">
      <c r="B341" s="124"/>
      <c r="D341" s="126"/>
    </row>
    <row r="342" spans="2:4">
      <c r="B342" s="124"/>
      <c r="D342" s="126"/>
    </row>
    <row r="343" spans="2:4">
      <c r="B343" s="124"/>
      <c r="D343" s="126"/>
    </row>
    <row r="344" spans="2:4">
      <c r="B344" s="124"/>
      <c r="D344" s="126"/>
    </row>
    <row r="345" spans="2:4">
      <c r="B345" s="124"/>
      <c r="D345" s="126"/>
    </row>
    <row r="346" spans="2:4">
      <c r="B346" s="124"/>
      <c r="D346" s="126"/>
    </row>
    <row r="347" spans="2:4">
      <c r="B347" s="124"/>
      <c r="D347" s="126"/>
    </row>
    <row r="348" spans="2:4">
      <c r="B348" s="124"/>
      <c r="D348" s="126"/>
    </row>
    <row r="349" spans="2:4">
      <c r="B349" s="124"/>
      <c r="D349" s="126"/>
    </row>
    <row r="350" spans="2:4">
      <c r="B350" s="124"/>
      <c r="D350" s="126"/>
    </row>
    <row r="351" spans="2:4">
      <c r="B351" s="124"/>
      <c r="D351" s="126"/>
    </row>
    <row r="352" spans="2:4">
      <c r="B352" s="124"/>
      <c r="D352" s="126"/>
    </row>
    <row r="353" spans="2:4">
      <c r="B353" s="124"/>
      <c r="D353" s="126"/>
    </row>
    <row r="354" spans="2:4">
      <c r="B354" s="124"/>
      <c r="D354" s="126"/>
    </row>
    <row r="355" spans="2:4">
      <c r="B355" s="124"/>
      <c r="D355" s="126"/>
    </row>
    <row r="356" spans="2:4">
      <c r="B356" s="124"/>
      <c r="D356" s="126"/>
    </row>
    <row r="357" spans="2:4">
      <c r="B357" s="124"/>
      <c r="D357" s="126"/>
    </row>
    <row r="358" spans="2:4">
      <c r="B358" s="124"/>
      <c r="D358" s="126"/>
    </row>
    <row r="359" spans="2:4">
      <c r="B359" s="124"/>
      <c r="D359" s="126"/>
    </row>
    <row r="360" spans="2:4">
      <c r="B360" s="124"/>
      <c r="D360" s="126"/>
    </row>
    <row r="361" spans="2:4">
      <c r="B361" s="124"/>
      <c r="D361" s="126"/>
    </row>
    <row r="362" spans="2:4">
      <c r="B362" s="124"/>
      <c r="D362" s="126"/>
    </row>
    <row r="363" spans="2:4">
      <c r="B363" s="124"/>
      <c r="D363" s="126"/>
    </row>
    <row r="364" spans="2:4">
      <c r="B364" s="124"/>
      <c r="D364" s="126"/>
    </row>
    <row r="365" spans="2:4">
      <c r="B365" s="124"/>
      <c r="D365" s="126"/>
    </row>
    <row r="366" spans="2:4">
      <c r="B366" s="124"/>
      <c r="D366" s="126"/>
    </row>
    <row r="367" spans="2:4">
      <c r="B367" s="124"/>
      <c r="D367" s="126"/>
    </row>
    <row r="368" spans="2:4">
      <c r="B368" s="124"/>
      <c r="D368" s="126"/>
    </row>
    <row r="369" spans="2:4">
      <c r="B369" s="124"/>
      <c r="D369" s="126"/>
    </row>
    <row r="370" spans="2:4">
      <c r="B370" s="124"/>
      <c r="D370" s="126"/>
    </row>
    <row r="371" spans="2:4">
      <c r="B371" s="124"/>
      <c r="D371" s="126"/>
    </row>
    <row r="372" spans="2:4">
      <c r="B372" s="124"/>
      <c r="D372" s="126"/>
    </row>
    <row r="373" spans="2:4">
      <c r="B373" s="124"/>
      <c r="D373" s="126"/>
    </row>
    <row r="374" spans="2:4">
      <c r="B374" s="124"/>
      <c r="D374" s="126"/>
    </row>
    <row r="375" spans="2:4">
      <c r="B375" s="124"/>
      <c r="D375" s="126"/>
    </row>
    <row r="376" spans="2:4">
      <c r="B376" s="124"/>
      <c r="D376" s="126"/>
    </row>
    <row r="377" spans="2:4">
      <c r="B377" s="124"/>
      <c r="D377" s="126"/>
    </row>
    <row r="378" spans="2:4">
      <c r="B378" s="124"/>
      <c r="D378" s="126"/>
    </row>
    <row r="379" spans="2:4">
      <c r="B379" s="124"/>
      <c r="D379" s="126"/>
    </row>
    <row r="380" spans="2:4">
      <c r="B380" s="124"/>
      <c r="D380" s="126"/>
    </row>
    <row r="381" spans="2:4">
      <c r="B381" s="124"/>
      <c r="D381" s="126"/>
    </row>
    <row r="382" spans="2:4">
      <c r="B382" s="124"/>
      <c r="D382" s="126"/>
    </row>
    <row r="383" spans="2:4">
      <c r="B383" s="124"/>
      <c r="D383" s="126"/>
    </row>
    <row r="384" spans="2:4">
      <c r="B384" s="124"/>
      <c r="D384" s="126"/>
    </row>
    <row r="385" spans="2:4">
      <c r="B385" s="124"/>
      <c r="D385" s="126"/>
    </row>
    <row r="386" spans="2:4">
      <c r="B386" s="124"/>
      <c r="D386" s="126"/>
    </row>
    <row r="387" spans="2:4">
      <c r="B387" s="124"/>
      <c r="D387" s="126"/>
    </row>
    <row r="388" spans="2:4">
      <c r="B388" s="124"/>
      <c r="D388" s="126"/>
    </row>
    <row r="389" spans="2:4">
      <c r="B389" s="124"/>
      <c r="D389" s="126"/>
    </row>
    <row r="390" spans="2:4">
      <c r="B390" s="124"/>
      <c r="D390" s="126"/>
    </row>
    <row r="391" spans="2:4">
      <c r="B391" s="124"/>
      <c r="D391" s="126"/>
    </row>
    <row r="392" spans="2:4">
      <c r="B392" s="124"/>
      <c r="D392" s="126"/>
    </row>
    <row r="393" spans="2:4">
      <c r="B393" s="124"/>
      <c r="D393" s="126"/>
    </row>
    <row r="394" spans="2:4">
      <c r="B394" s="124"/>
      <c r="D394" s="126"/>
    </row>
    <row r="395" spans="2:4">
      <c r="B395" s="124"/>
      <c r="D395" s="126"/>
    </row>
    <row r="396" spans="2:4">
      <c r="B396" s="124"/>
      <c r="D396" s="126"/>
    </row>
    <row r="397" spans="2:4">
      <c r="B397" s="124"/>
      <c r="D397" s="126"/>
    </row>
    <row r="398" spans="2:4">
      <c r="B398" s="124"/>
      <c r="D398" s="126"/>
    </row>
    <row r="399" spans="2:4">
      <c r="B399" s="124"/>
      <c r="D399" s="126"/>
    </row>
    <row r="400" spans="2:4">
      <c r="B400" s="124"/>
      <c r="D400" s="126"/>
    </row>
    <row r="401" spans="2:4">
      <c r="B401" s="124"/>
      <c r="D401" s="126"/>
    </row>
    <row r="402" spans="2:4">
      <c r="B402" s="124"/>
      <c r="D402" s="126"/>
    </row>
    <row r="403" spans="2:4">
      <c r="B403" s="124"/>
      <c r="D403" s="126"/>
    </row>
    <row r="404" spans="2:4">
      <c r="B404" s="124"/>
      <c r="D404" s="126"/>
    </row>
    <row r="405" spans="2:4">
      <c r="B405" s="124"/>
      <c r="D405" s="126"/>
    </row>
    <row r="406" spans="2:4">
      <c r="B406" s="124"/>
      <c r="D406" s="126"/>
    </row>
    <row r="407" spans="2:4">
      <c r="B407" s="124"/>
      <c r="D407" s="126"/>
    </row>
    <row r="408" spans="2:4">
      <c r="B408" s="124"/>
      <c r="D408" s="126"/>
    </row>
    <row r="409" spans="2:4">
      <c r="B409" s="124"/>
      <c r="D409" s="126"/>
    </row>
    <row r="410" spans="2:4">
      <c r="B410" s="124"/>
      <c r="D410" s="126"/>
    </row>
    <row r="411" spans="2:4">
      <c r="B411" s="124"/>
      <c r="D411" s="126"/>
    </row>
    <row r="412" spans="2:4">
      <c r="B412" s="124"/>
      <c r="D412" s="126"/>
    </row>
    <row r="413" spans="2:4">
      <c r="B413" s="124"/>
      <c r="D413" s="126"/>
    </row>
    <row r="414" spans="2:4">
      <c r="B414" s="124"/>
      <c r="D414" s="126"/>
    </row>
    <row r="415" spans="2:4">
      <c r="B415" s="124"/>
      <c r="D415" s="126"/>
    </row>
    <row r="416" spans="2:4">
      <c r="B416" s="124"/>
      <c r="D416" s="126"/>
    </row>
    <row r="417" spans="2:4">
      <c r="B417" s="124"/>
      <c r="D417" s="126"/>
    </row>
    <row r="418" spans="2:4">
      <c r="B418" s="124"/>
      <c r="D418" s="126"/>
    </row>
    <row r="419" spans="2:4">
      <c r="B419" s="124"/>
      <c r="D419" s="126"/>
    </row>
    <row r="420" spans="2:4">
      <c r="B420" s="124"/>
      <c r="D420" s="126"/>
    </row>
    <row r="421" spans="2:4">
      <c r="B421" s="124"/>
      <c r="D421" s="126"/>
    </row>
    <row r="422" spans="2:4">
      <c r="B422" s="124"/>
      <c r="D422" s="126"/>
    </row>
    <row r="423" spans="2:4">
      <c r="B423" s="124"/>
      <c r="D423" s="126"/>
    </row>
    <row r="424" spans="2:4">
      <c r="B424" s="124"/>
      <c r="D424" s="126"/>
    </row>
    <row r="425" spans="2:4">
      <c r="B425" s="124"/>
      <c r="D425" s="126"/>
    </row>
    <row r="426" spans="2:4">
      <c r="B426" s="124"/>
      <c r="D426" s="126"/>
    </row>
    <row r="427" spans="2:4">
      <c r="B427" s="124"/>
      <c r="D427" s="126"/>
    </row>
    <row r="428" spans="2:4">
      <c r="B428" s="124"/>
      <c r="D428" s="126"/>
    </row>
    <row r="429" spans="2:4">
      <c r="B429" s="124"/>
      <c r="D429" s="126"/>
    </row>
    <row r="430" spans="2:4">
      <c r="B430" s="124"/>
      <c r="D430" s="126"/>
    </row>
    <row r="431" spans="2:4">
      <c r="B431" s="124"/>
      <c r="D431" s="126"/>
    </row>
    <row r="432" spans="2:4">
      <c r="B432" s="124"/>
      <c r="D432" s="126"/>
    </row>
    <row r="433" spans="2:4">
      <c r="B433" s="124"/>
      <c r="D433" s="126"/>
    </row>
    <row r="434" spans="2:4">
      <c r="B434" s="124"/>
      <c r="D434" s="126"/>
    </row>
    <row r="435" spans="2:4">
      <c r="B435" s="124"/>
      <c r="D435" s="126"/>
    </row>
    <row r="436" spans="2:4">
      <c r="B436" s="124"/>
      <c r="D436" s="126"/>
    </row>
    <row r="437" spans="2:4">
      <c r="B437" s="124"/>
      <c r="D437" s="126"/>
    </row>
    <row r="438" spans="2:4">
      <c r="B438" s="124"/>
      <c r="D438" s="126"/>
    </row>
    <row r="439" spans="2:4">
      <c r="B439" s="124"/>
      <c r="D439" s="126"/>
    </row>
    <row r="440" spans="2:4">
      <c r="B440" s="124"/>
      <c r="D440" s="126"/>
    </row>
    <row r="441" spans="2:4">
      <c r="B441" s="124"/>
      <c r="D441" s="126"/>
    </row>
    <row r="442" spans="2:4">
      <c r="B442" s="124"/>
      <c r="D442" s="126"/>
    </row>
    <row r="443" spans="2:4">
      <c r="B443" s="124"/>
      <c r="D443" s="126"/>
    </row>
    <row r="444" spans="2:4">
      <c r="B444" s="124"/>
      <c r="D444" s="126"/>
    </row>
    <row r="445" spans="2:4">
      <c r="B445" s="124"/>
      <c r="D445" s="126"/>
    </row>
    <row r="446" spans="2:4">
      <c r="B446" s="124"/>
      <c r="D446" s="126"/>
    </row>
    <row r="447" spans="2:4">
      <c r="B447" s="124"/>
      <c r="D447" s="126"/>
    </row>
    <row r="448" spans="2:4">
      <c r="B448" s="124"/>
      <c r="D448" s="126"/>
    </row>
    <row r="449" spans="2:4">
      <c r="B449" s="124"/>
      <c r="D449" s="126"/>
    </row>
    <row r="450" spans="2:4">
      <c r="B450" s="124"/>
      <c r="D450" s="126"/>
    </row>
    <row r="451" spans="2:4">
      <c r="B451" s="124"/>
      <c r="D451" s="126"/>
    </row>
    <row r="452" spans="2:4">
      <c r="B452" s="124"/>
      <c r="D452" s="126"/>
    </row>
    <row r="453" spans="2:4">
      <c r="B453" s="124"/>
      <c r="D453" s="126"/>
    </row>
    <row r="454" spans="2:4">
      <c r="B454" s="124"/>
      <c r="D454" s="126"/>
    </row>
    <row r="455" spans="2:4">
      <c r="B455" s="124"/>
      <c r="D455" s="126"/>
    </row>
    <row r="456" spans="2:4">
      <c r="B456" s="124"/>
      <c r="D456" s="126"/>
    </row>
    <row r="457" spans="2:4">
      <c r="B457" s="124"/>
      <c r="D457" s="126"/>
    </row>
    <row r="458" spans="2:4">
      <c r="B458" s="124"/>
      <c r="D458" s="126"/>
    </row>
    <row r="459" spans="2:4">
      <c r="B459" s="124"/>
      <c r="D459" s="126"/>
    </row>
    <row r="460" spans="2:4">
      <c r="B460" s="124"/>
      <c r="D460" s="126"/>
    </row>
    <row r="461" spans="2:4">
      <c r="B461" s="124"/>
      <c r="D461" s="126"/>
    </row>
    <row r="462" spans="2:4">
      <c r="B462" s="124"/>
      <c r="D462" s="126"/>
    </row>
    <row r="463" spans="2:4">
      <c r="B463" s="124"/>
      <c r="D463" s="126"/>
    </row>
    <row r="464" spans="2:4">
      <c r="B464" s="124"/>
      <c r="D464" s="126"/>
    </row>
    <row r="465" spans="2:4">
      <c r="B465" s="124"/>
      <c r="D465" s="126"/>
    </row>
    <row r="466" spans="2:4">
      <c r="B466" s="124"/>
      <c r="D466" s="126"/>
    </row>
    <row r="467" spans="2:4">
      <c r="B467" s="124"/>
      <c r="D467" s="126"/>
    </row>
    <row r="468" spans="2:4">
      <c r="B468" s="124"/>
      <c r="D468" s="126"/>
    </row>
    <row r="469" spans="2:4">
      <c r="B469" s="124"/>
      <c r="D469" s="126"/>
    </row>
    <row r="470" spans="2:4">
      <c r="B470" s="124"/>
      <c r="D470" s="126"/>
    </row>
    <row r="471" spans="2:4">
      <c r="B471" s="124"/>
      <c r="D471" s="126"/>
    </row>
    <row r="472" spans="2:4">
      <c r="B472" s="124"/>
      <c r="D472" s="126"/>
    </row>
    <row r="473" spans="2:4">
      <c r="B473" s="124"/>
      <c r="D473" s="126"/>
    </row>
    <row r="474" spans="2:4">
      <c r="B474" s="124"/>
      <c r="D474" s="126"/>
    </row>
    <row r="475" spans="2:4">
      <c r="B475" s="124"/>
      <c r="D475" s="126"/>
    </row>
    <row r="476" spans="2:4">
      <c r="B476" s="124"/>
      <c r="D476" s="126"/>
    </row>
    <row r="477" spans="2:4">
      <c r="B477" s="124"/>
      <c r="D477" s="126"/>
    </row>
    <row r="478" spans="2:4">
      <c r="B478" s="124"/>
      <c r="D478" s="126"/>
    </row>
    <row r="479" spans="2:4">
      <c r="B479" s="124"/>
      <c r="D479" s="126"/>
    </row>
    <row r="480" spans="2:4">
      <c r="B480" s="124"/>
      <c r="D480" s="126"/>
    </row>
    <row r="481" spans="2:4">
      <c r="B481" s="124"/>
      <c r="D481" s="126"/>
    </row>
    <row r="482" spans="2:4">
      <c r="B482" s="124"/>
      <c r="D482" s="126"/>
    </row>
    <row r="483" spans="2:4">
      <c r="B483" s="124"/>
      <c r="D483" s="126"/>
    </row>
    <row r="484" spans="2:4">
      <c r="B484" s="124"/>
      <c r="D484" s="126"/>
    </row>
    <row r="485" spans="2:4">
      <c r="B485" s="124"/>
      <c r="D485" s="126"/>
    </row>
    <row r="486" spans="2:4">
      <c r="B486" s="124"/>
      <c r="D486" s="126"/>
    </row>
    <row r="487" spans="2:4">
      <c r="B487" s="124"/>
      <c r="D487" s="126"/>
    </row>
    <row r="488" spans="2:4">
      <c r="B488" s="124"/>
      <c r="D488" s="126"/>
    </row>
    <row r="489" spans="2:4">
      <c r="B489" s="124"/>
      <c r="D489" s="126"/>
    </row>
    <row r="490" spans="2:4">
      <c r="B490" s="124"/>
      <c r="D490" s="126"/>
    </row>
    <row r="491" spans="2:4">
      <c r="B491" s="124"/>
      <c r="D491" s="126"/>
    </row>
    <row r="492" spans="2:4">
      <c r="B492" s="124"/>
      <c r="D492" s="126"/>
    </row>
    <row r="493" spans="2:4">
      <c r="B493" s="124"/>
      <c r="D493" s="126"/>
    </row>
    <row r="494" spans="2:4">
      <c r="B494" s="124"/>
      <c r="D494" s="126"/>
    </row>
    <row r="495" spans="2:4">
      <c r="B495" s="124"/>
      <c r="D495" s="126"/>
    </row>
    <row r="496" spans="2:4">
      <c r="B496" s="124"/>
      <c r="D496" s="126"/>
    </row>
    <row r="497" spans="2:4">
      <c r="B497" s="124"/>
      <c r="D497" s="126"/>
    </row>
    <row r="498" spans="2:4">
      <c r="B498" s="124"/>
      <c r="D498" s="126"/>
    </row>
    <row r="499" spans="2:4">
      <c r="B499" s="124"/>
      <c r="D499" s="126"/>
    </row>
    <row r="500" spans="2:4">
      <c r="B500" s="124"/>
      <c r="D500" s="126"/>
    </row>
    <row r="501" spans="2:4">
      <c r="B501" s="124"/>
      <c r="D501" s="126"/>
    </row>
    <row r="502" spans="2:4">
      <c r="B502" s="124"/>
      <c r="D502" s="126"/>
    </row>
    <row r="503" spans="2:4">
      <c r="B503" s="124"/>
      <c r="D503" s="126"/>
    </row>
    <row r="504" spans="2:4">
      <c r="B504" s="124"/>
      <c r="D504" s="126"/>
    </row>
    <row r="505" spans="2:4">
      <c r="B505" s="124"/>
      <c r="D505" s="126"/>
    </row>
    <row r="506" spans="2:4">
      <c r="B506" s="124"/>
      <c r="D506" s="126"/>
    </row>
    <row r="507" spans="2:4">
      <c r="B507" s="124"/>
      <c r="D507" s="126"/>
    </row>
    <row r="508" spans="2:4">
      <c r="B508" s="124"/>
      <c r="D508" s="126"/>
    </row>
    <row r="509" spans="2:4">
      <c r="B509" s="124"/>
      <c r="D509" s="126"/>
    </row>
    <row r="510" spans="2:4">
      <c r="B510" s="124"/>
      <c r="D510" s="126"/>
    </row>
    <row r="511" spans="2:4">
      <c r="B511" s="124"/>
      <c r="D511" s="126"/>
    </row>
    <row r="512" spans="2:4">
      <c r="B512" s="124"/>
      <c r="D512" s="126"/>
    </row>
    <row r="513" spans="2:4">
      <c r="B513" s="124"/>
      <c r="D513" s="126"/>
    </row>
    <row r="514" spans="2:4">
      <c r="B514" s="124"/>
      <c r="D514" s="126"/>
    </row>
    <row r="515" spans="2:4">
      <c r="B515" s="124"/>
      <c r="D515" s="126"/>
    </row>
    <row r="516" spans="2:4">
      <c r="B516" s="124"/>
      <c r="D516" s="126"/>
    </row>
    <row r="517" spans="2:4">
      <c r="B517" s="124"/>
      <c r="D517" s="126"/>
    </row>
    <row r="518" spans="2:4">
      <c r="B518" s="124"/>
      <c r="D518" s="126"/>
    </row>
    <row r="519" spans="2:4">
      <c r="B519" s="124"/>
      <c r="D519" s="126"/>
    </row>
    <row r="520" spans="2:4">
      <c r="B520" s="124"/>
      <c r="D520" s="126"/>
    </row>
    <row r="521" spans="2:4">
      <c r="B521" s="124"/>
      <c r="D521" s="126"/>
    </row>
    <row r="522" spans="2:4">
      <c r="B522" s="124"/>
      <c r="D522" s="126"/>
    </row>
    <row r="523" spans="2:4">
      <c r="B523" s="124"/>
      <c r="D523" s="126"/>
    </row>
    <row r="524" spans="2:4">
      <c r="B524" s="124"/>
      <c r="D524" s="126"/>
    </row>
    <row r="525" spans="2:4">
      <c r="B525" s="124"/>
      <c r="D525" s="126"/>
    </row>
    <row r="526" spans="2:4">
      <c r="B526" s="124"/>
      <c r="D526" s="126"/>
    </row>
    <row r="527" spans="2:4">
      <c r="B527" s="124"/>
      <c r="D527" s="126"/>
    </row>
    <row r="528" spans="2:4">
      <c r="B528" s="124"/>
      <c r="D528" s="126"/>
    </row>
    <row r="529" spans="2:4">
      <c r="B529" s="124"/>
      <c r="D529" s="126"/>
    </row>
    <row r="530" spans="2:4">
      <c r="B530" s="124"/>
      <c r="D530" s="126"/>
    </row>
    <row r="531" spans="2:4">
      <c r="B531" s="124"/>
      <c r="D531" s="126"/>
    </row>
    <row r="532" spans="2:4">
      <c r="B532" s="124"/>
      <c r="D532" s="126"/>
    </row>
    <row r="533" spans="2:4">
      <c r="B533" s="124"/>
      <c r="D533" s="126"/>
    </row>
    <row r="534" spans="2:4">
      <c r="B534" s="124"/>
      <c r="D534" s="126"/>
    </row>
    <row r="535" spans="2:4">
      <c r="B535" s="124"/>
      <c r="D535" s="126"/>
    </row>
    <row r="536" spans="2:4">
      <c r="B536" s="124"/>
      <c r="D536" s="126"/>
    </row>
    <row r="537" spans="2:4">
      <c r="B537" s="124"/>
      <c r="D537" s="126"/>
    </row>
    <row r="538" spans="2:4">
      <c r="B538" s="124"/>
      <c r="D538" s="126"/>
    </row>
    <row r="539" spans="2:4">
      <c r="B539" s="124"/>
      <c r="D539" s="126"/>
    </row>
    <row r="540" spans="2:4">
      <c r="B540" s="124"/>
      <c r="D540" s="126"/>
    </row>
    <row r="541" spans="2:4">
      <c r="B541" s="124"/>
      <c r="D541" s="126"/>
    </row>
    <row r="542" spans="2:4">
      <c r="B542" s="124"/>
      <c r="D542" s="126"/>
    </row>
    <row r="543" spans="2:4">
      <c r="B543" s="124"/>
      <c r="D543" s="126"/>
    </row>
    <row r="544" spans="2:4">
      <c r="B544" s="124"/>
      <c r="D544" s="126"/>
    </row>
    <row r="545" spans="2:4">
      <c r="B545" s="124"/>
      <c r="D545" s="126"/>
    </row>
    <row r="546" spans="2:4">
      <c r="B546" s="124"/>
      <c r="D546" s="126"/>
    </row>
    <row r="547" spans="2:4">
      <c r="B547" s="124"/>
      <c r="D547" s="126"/>
    </row>
    <row r="548" spans="2:4">
      <c r="B548" s="124"/>
      <c r="D548" s="126"/>
    </row>
    <row r="549" spans="2:4">
      <c r="B549" s="124"/>
      <c r="D549" s="126"/>
    </row>
    <row r="550" spans="2:4">
      <c r="B550" s="124"/>
      <c r="D550" s="126"/>
    </row>
    <row r="551" spans="2:4">
      <c r="B551" s="124"/>
      <c r="D551" s="126"/>
    </row>
    <row r="552" spans="2:4">
      <c r="B552" s="124"/>
      <c r="D552" s="126"/>
    </row>
    <row r="553" spans="2:4">
      <c r="B553" s="124"/>
      <c r="D553" s="126"/>
    </row>
    <row r="554" spans="2:4">
      <c r="B554" s="124"/>
      <c r="D554" s="126"/>
    </row>
    <row r="555" spans="2:4">
      <c r="B555" s="124"/>
      <c r="D555" s="126"/>
    </row>
    <row r="556" spans="2:4">
      <c r="B556" s="124"/>
      <c r="D556" s="126"/>
    </row>
    <row r="557" spans="2:4">
      <c r="B557" s="124"/>
      <c r="D557" s="126"/>
    </row>
    <row r="558" spans="2:4">
      <c r="B558" s="124"/>
      <c r="D558" s="126"/>
    </row>
    <row r="559" spans="2:4">
      <c r="B559" s="124"/>
      <c r="D559" s="126"/>
    </row>
    <row r="560" spans="2:4">
      <c r="B560" s="124"/>
      <c r="D560" s="126"/>
    </row>
    <row r="561" spans="2:4">
      <c r="B561" s="124"/>
      <c r="D561" s="126"/>
    </row>
    <row r="562" spans="2:4">
      <c r="B562" s="124"/>
      <c r="D562" s="126"/>
    </row>
    <row r="563" spans="2:4">
      <c r="B563" s="124"/>
      <c r="D563" s="126"/>
    </row>
    <row r="564" spans="2:4">
      <c r="B564" s="124"/>
      <c r="D564" s="126"/>
    </row>
    <row r="565" spans="2:4">
      <c r="B565" s="124"/>
      <c r="D565" s="126"/>
    </row>
    <row r="566" spans="2:4">
      <c r="B566" s="124"/>
      <c r="D566" s="126"/>
    </row>
    <row r="567" spans="2:4">
      <c r="B567" s="124"/>
      <c r="D567" s="126"/>
    </row>
    <row r="568" spans="2:4">
      <c r="B568" s="124"/>
      <c r="D568" s="126"/>
    </row>
    <row r="569" spans="2:4">
      <c r="B569" s="124"/>
      <c r="D569" s="126"/>
    </row>
    <row r="570" spans="2:4">
      <c r="B570" s="124"/>
      <c r="D570" s="126"/>
    </row>
    <row r="571" spans="2:4">
      <c r="B571" s="124"/>
      <c r="D571" s="126"/>
    </row>
    <row r="572" spans="2:4">
      <c r="B572" s="124"/>
      <c r="D572" s="126"/>
    </row>
    <row r="573" spans="2:4">
      <c r="B573" s="124"/>
      <c r="D573" s="126"/>
    </row>
    <row r="574" spans="2:4">
      <c r="B574" s="124"/>
      <c r="D574" s="126"/>
    </row>
    <row r="575" spans="2:4">
      <c r="B575" s="124"/>
      <c r="D575" s="126"/>
    </row>
    <row r="576" spans="2:4">
      <c r="B576" s="124"/>
      <c r="D576" s="126"/>
    </row>
    <row r="577" spans="2:4">
      <c r="B577" s="124"/>
      <c r="D577" s="126"/>
    </row>
    <row r="578" spans="2:4">
      <c r="B578" s="124"/>
      <c r="D578" s="126"/>
    </row>
    <row r="579" spans="2:4">
      <c r="B579" s="124"/>
      <c r="D579" s="126"/>
    </row>
    <row r="580" spans="2:4">
      <c r="B580" s="124"/>
      <c r="D580" s="126"/>
    </row>
    <row r="581" spans="2:4">
      <c r="B581" s="124"/>
      <c r="D581" s="126"/>
    </row>
    <row r="582" spans="2:4">
      <c r="B582" s="124"/>
      <c r="D582" s="126"/>
    </row>
    <row r="583" spans="2:4">
      <c r="B583" s="124"/>
      <c r="D583" s="126"/>
    </row>
    <row r="584" spans="2:4">
      <c r="B584" s="124"/>
      <c r="D584" s="126"/>
    </row>
    <row r="585" spans="2:4">
      <c r="B585" s="124"/>
      <c r="D585" s="126"/>
    </row>
    <row r="586" spans="2:4">
      <c r="B586" s="124"/>
      <c r="D586" s="126"/>
    </row>
    <row r="587" spans="2:4">
      <c r="B587" s="124"/>
      <c r="D587" s="126"/>
    </row>
    <row r="588" spans="2:4">
      <c r="B588" s="124"/>
      <c r="D588" s="126"/>
    </row>
    <row r="589" spans="2:4">
      <c r="B589" s="124"/>
      <c r="D589" s="126"/>
    </row>
    <row r="590" spans="2:4">
      <c r="B590" s="124"/>
      <c r="D590" s="126"/>
    </row>
    <row r="591" spans="2:4">
      <c r="B591" s="124"/>
      <c r="D591" s="126"/>
    </row>
    <row r="592" spans="2:4">
      <c r="B592" s="124"/>
      <c r="D592" s="126"/>
    </row>
    <row r="593" spans="2:4">
      <c r="B593" s="124"/>
      <c r="D593" s="126"/>
    </row>
    <row r="594" spans="2:4">
      <c r="B594" s="124"/>
      <c r="D594" s="126"/>
    </row>
    <row r="595" spans="2:4">
      <c r="B595" s="124"/>
      <c r="D595" s="126"/>
    </row>
    <row r="596" spans="2:4">
      <c r="B596" s="124"/>
      <c r="D596" s="126"/>
    </row>
    <row r="597" spans="2:4">
      <c r="B597" s="124"/>
      <c r="D597" s="126"/>
    </row>
    <row r="598" spans="2:4">
      <c r="B598" s="124"/>
      <c r="D598" s="126"/>
    </row>
    <row r="599" spans="2:4">
      <c r="B599" s="124"/>
      <c r="D599" s="126"/>
    </row>
    <row r="600" spans="2:4">
      <c r="B600" s="124"/>
      <c r="D600" s="126"/>
    </row>
    <row r="601" spans="2:4">
      <c r="B601" s="124"/>
      <c r="D601" s="126"/>
    </row>
    <row r="602" spans="2:4">
      <c r="B602" s="124"/>
      <c r="D602" s="126"/>
    </row>
    <row r="603" spans="2:4">
      <c r="B603" s="124"/>
      <c r="D603" s="126"/>
    </row>
    <row r="604" spans="2:4">
      <c r="B604" s="124"/>
      <c r="D604" s="126"/>
    </row>
    <row r="605" spans="2:4">
      <c r="B605" s="124"/>
      <c r="D605" s="126"/>
    </row>
    <row r="606" spans="2:4">
      <c r="B606" s="124"/>
      <c r="D606" s="126"/>
    </row>
    <row r="607" spans="2:4">
      <c r="B607" s="124"/>
      <c r="D607" s="126"/>
    </row>
    <row r="608" spans="2:4">
      <c r="B608" s="124"/>
      <c r="D608" s="126"/>
    </row>
    <row r="609" spans="2:4">
      <c r="B609" s="124"/>
      <c r="D609" s="126"/>
    </row>
    <row r="610" spans="2:4">
      <c r="B610" s="124"/>
      <c r="D610" s="126"/>
    </row>
    <row r="611" spans="2:4">
      <c r="B611" s="124"/>
      <c r="D611" s="126"/>
    </row>
    <row r="612" spans="2:4">
      <c r="B612" s="124"/>
      <c r="D612" s="126"/>
    </row>
    <row r="613" spans="2:4">
      <c r="B613" s="124"/>
      <c r="D613" s="126"/>
    </row>
    <row r="614" spans="2:4">
      <c r="B614" s="124"/>
      <c r="D614" s="126"/>
    </row>
    <row r="615" spans="2:4">
      <c r="B615" s="124"/>
      <c r="D615" s="126"/>
    </row>
    <row r="616" spans="2:4">
      <c r="B616" s="124"/>
      <c r="D616" s="126"/>
    </row>
    <row r="617" spans="2:4">
      <c r="B617" s="124"/>
      <c r="D617" s="126"/>
    </row>
    <row r="618" spans="2:4">
      <c r="B618" s="124"/>
      <c r="D618" s="126"/>
    </row>
    <row r="619" spans="2:4">
      <c r="B619" s="124"/>
      <c r="D619" s="126"/>
    </row>
    <row r="620" spans="2:4">
      <c r="B620" s="124"/>
      <c r="D620" s="126"/>
    </row>
    <row r="621" spans="2:4">
      <c r="B621" s="124"/>
      <c r="D621" s="126"/>
    </row>
    <row r="622" spans="2:4">
      <c r="B622" s="124"/>
      <c r="D622" s="126"/>
    </row>
    <row r="623" spans="2:4">
      <c r="B623" s="124"/>
      <c r="D623" s="126"/>
    </row>
    <row r="624" spans="2:4">
      <c r="B624" s="124"/>
      <c r="D624" s="126"/>
    </row>
    <row r="625" spans="2:4">
      <c r="B625" s="124"/>
      <c r="D625" s="126"/>
    </row>
    <row r="626" spans="2:4">
      <c r="B626" s="124"/>
      <c r="D626" s="126"/>
    </row>
    <row r="627" spans="2:4">
      <c r="B627" s="124"/>
      <c r="D627" s="126"/>
    </row>
    <row r="628" spans="2:4">
      <c r="B628" s="124"/>
      <c r="D628" s="126"/>
    </row>
    <row r="629" spans="2:4">
      <c r="B629" s="124"/>
      <c r="D629" s="126"/>
    </row>
    <row r="630" spans="2:4">
      <c r="B630" s="124"/>
      <c r="D630" s="126"/>
    </row>
    <row r="631" spans="2:4">
      <c r="B631" s="124"/>
      <c r="D631" s="126"/>
    </row>
    <row r="632" spans="2:4">
      <c r="B632" s="124"/>
      <c r="D632" s="126"/>
    </row>
    <row r="633" spans="2:4">
      <c r="B633" s="124"/>
      <c r="D633" s="126"/>
    </row>
    <row r="634" spans="2:4">
      <c r="B634" s="124"/>
      <c r="D634" s="126"/>
    </row>
    <row r="635" spans="2:4">
      <c r="B635" s="124"/>
      <c r="D635" s="126"/>
    </row>
    <row r="636" spans="2:4">
      <c r="B636" s="124"/>
      <c r="D636" s="126"/>
    </row>
    <row r="637" spans="2:4">
      <c r="B637" s="124"/>
      <c r="D637" s="126"/>
    </row>
    <row r="638" spans="2:4">
      <c r="B638" s="124"/>
      <c r="D638" s="126"/>
    </row>
    <row r="639" spans="2:4">
      <c r="B639" s="124"/>
      <c r="D639" s="126"/>
    </row>
    <row r="640" spans="2:4">
      <c r="B640" s="124"/>
      <c r="D640" s="126"/>
    </row>
    <row r="641" spans="2:4">
      <c r="B641" s="124"/>
      <c r="D641" s="126"/>
    </row>
    <row r="642" spans="2:4">
      <c r="B642" s="124"/>
      <c r="D642" s="126"/>
    </row>
    <row r="643" spans="2:4">
      <c r="B643" s="124"/>
      <c r="D643" s="126"/>
    </row>
    <row r="644" spans="2:4">
      <c r="B644" s="124"/>
      <c r="D644" s="126"/>
    </row>
    <row r="645" spans="2:4">
      <c r="B645" s="124"/>
      <c r="D645" s="126"/>
    </row>
    <row r="646" spans="2:4">
      <c r="B646" s="124"/>
      <c r="D646" s="126"/>
    </row>
    <row r="647" spans="2:4">
      <c r="B647" s="124"/>
      <c r="D647" s="126"/>
    </row>
    <row r="648" spans="2:4">
      <c r="B648" s="124"/>
      <c r="D648" s="126"/>
    </row>
    <row r="649" spans="2:4">
      <c r="B649" s="124"/>
      <c r="D649" s="126"/>
    </row>
    <row r="650" spans="2:4">
      <c r="B650" s="124"/>
      <c r="D650" s="126"/>
    </row>
    <row r="651" spans="2:4">
      <c r="B651" s="124"/>
      <c r="D651" s="126"/>
    </row>
    <row r="652" spans="2:4">
      <c r="B652" s="124"/>
      <c r="D652" s="126"/>
    </row>
    <row r="653" spans="2:4">
      <c r="B653" s="124"/>
      <c r="D653" s="126"/>
    </row>
    <row r="654" spans="2:4">
      <c r="B654" s="124"/>
      <c r="D654" s="126"/>
    </row>
    <row r="655" spans="2:4">
      <c r="B655" s="124"/>
      <c r="D655" s="126"/>
    </row>
    <row r="656" spans="2:4">
      <c r="B656" s="124"/>
      <c r="D656" s="126"/>
    </row>
    <row r="657" spans="2:4">
      <c r="B657" s="124"/>
      <c r="D657" s="126"/>
    </row>
    <row r="658" spans="2:4">
      <c r="B658" s="124"/>
      <c r="D658" s="126"/>
    </row>
    <row r="659" spans="2:4">
      <c r="B659" s="124"/>
      <c r="D659" s="126"/>
    </row>
    <row r="660" spans="2:4">
      <c r="B660" s="124"/>
      <c r="D660" s="126"/>
    </row>
    <row r="661" spans="2:4">
      <c r="B661" s="124"/>
      <c r="D661" s="126"/>
    </row>
    <row r="662" spans="2:4">
      <c r="B662" s="124"/>
      <c r="D662" s="126"/>
    </row>
    <row r="663" spans="2:4">
      <c r="B663" s="124"/>
      <c r="D663" s="126"/>
    </row>
    <row r="664" spans="2:4">
      <c r="B664" s="124"/>
      <c r="D664" s="126"/>
    </row>
    <row r="665" spans="2:4">
      <c r="B665" s="124"/>
      <c r="D665" s="126"/>
    </row>
    <row r="666" spans="2:4">
      <c r="B666" s="124"/>
      <c r="D666" s="126"/>
    </row>
    <row r="667" spans="2:4">
      <c r="B667" s="124"/>
      <c r="D667" s="126"/>
    </row>
    <row r="668" spans="2:4">
      <c r="B668" s="124"/>
      <c r="D668" s="126"/>
    </row>
    <row r="669" spans="2:4">
      <c r="B669" s="124"/>
      <c r="D669" s="126"/>
    </row>
    <row r="670" spans="2:4">
      <c r="B670" s="124"/>
      <c r="D670" s="126"/>
    </row>
    <row r="671" spans="2:4">
      <c r="B671" s="124"/>
      <c r="D671" s="126"/>
    </row>
    <row r="672" spans="2:4">
      <c r="B672" s="124"/>
      <c r="D672" s="126"/>
    </row>
    <row r="673" spans="2:4">
      <c r="B673" s="124"/>
      <c r="D673" s="126"/>
    </row>
    <row r="674" spans="2:4">
      <c r="B674" s="124"/>
      <c r="D674" s="126"/>
    </row>
    <row r="675" spans="2:4">
      <c r="B675" s="124"/>
      <c r="D675" s="126"/>
    </row>
    <row r="676" spans="2:4">
      <c r="B676" s="124"/>
      <c r="D676" s="126"/>
    </row>
    <row r="677" spans="2:4">
      <c r="B677" s="124"/>
      <c r="D677" s="126"/>
    </row>
    <row r="678" spans="2:4">
      <c r="B678" s="124"/>
      <c r="D678" s="126"/>
    </row>
    <row r="679" spans="2:4">
      <c r="B679" s="124"/>
      <c r="D679" s="126"/>
    </row>
    <row r="680" spans="2:4">
      <c r="B680" s="124"/>
      <c r="D680" s="126"/>
    </row>
    <row r="681" spans="2:4">
      <c r="B681" s="124"/>
      <c r="D681" s="126"/>
    </row>
    <row r="682" spans="2:4">
      <c r="B682" s="124"/>
      <c r="D682" s="126"/>
    </row>
    <row r="683" spans="2:4">
      <c r="B683" s="124"/>
      <c r="D683" s="126"/>
    </row>
    <row r="684" spans="2:4">
      <c r="B684" s="124"/>
      <c r="D684" s="126"/>
    </row>
    <row r="685" spans="2:4">
      <c r="B685" s="124"/>
      <c r="D685" s="126"/>
    </row>
    <row r="686" spans="2:4">
      <c r="B686" s="124"/>
      <c r="D686" s="126"/>
    </row>
    <row r="687" spans="2:4">
      <c r="B687" s="124"/>
      <c r="D687" s="126"/>
    </row>
    <row r="688" spans="2:4">
      <c r="B688" s="124"/>
      <c r="D688" s="126"/>
    </row>
    <row r="689" spans="2:4">
      <c r="B689" s="124"/>
      <c r="D689" s="126"/>
    </row>
    <row r="690" spans="2:4">
      <c r="B690" s="124"/>
      <c r="D690" s="126"/>
    </row>
    <row r="691" spans="2:4">
      <c r="B691" s="124"/>
      <c r="D691" s="126"/>
    </row>
    <row r="692" spans="2:4">
      <c r="B692" s="124"/>
      <c r="D692" s="126"/>
    </row>
    <row r="693" spans="2:4">
      <c r="B693" s="124"/>
      <c r="D693" s="126"/>
    </row>
    <row r="694" spans="2:4">
      <c r="B694" s="124"/>
      <c r="D694" s="126"/>
    </row>
    <row r="695" spans="2:4">
      <c r="B695" s="124"/>
      <c r="D695" s="126"/>
    </row>
    <row r="696" spans="2:4">
      <c r="B696" s="124"/>
      <c r="D696" s="126"/>
    </row>
    <row r="697" spans="2:4">
      <c r="B697" s="124"/>
      <c r="D697" s="126"/>
    </row>
    <row r="698" spans="2:4">
      <c r="B698" s="124"/>
      <c r="D698" s="126"/>
    </row>
    <row r="699" spans="2:4">
      <c r="B699" s="124"/>
      <c r="D699" s="126"/>
    </row>
    <row r="700" spans="2:4">
      <c r="B700" s="124"/>
      <c r="D700" s="126"/>
    </row>
    <row r="701" spans="2:4">
      <c r="B701" s="124"/>
      <c r="D701" s="126"/>
    </row>
    <row r="702" spans="2:4">
      <c r="B702" s="124"/>
      <c r="D702" s="126"/>
    </row>
    <row r="703" spans="2:4">
      <c r="B703" s="124"/>
      <c r="D703" s="126"/>
    </row>
    <row r="704" spans="2:4">
      <c r="B704" s="124"/>
      <c r="D704" s="126"/>
    </row>
    <row r="705" spans="2:4">
      <c r="B705" s="124"/>
      <c r="D705" s="126"/>
    </row>
    <row r="706" spans="2:4">
      <c r="B706" s="124"/>
      <c r="D706" s="126"/>
    </row>
    <row r="707" spans="2:4">
      <c r="B707" s="124"/>
      <c r="D707" s="126"/>
    </row>
    <row r="708" spans="2:4">
      <c r="B708" s="124"/>
      <c r="D708" s="126"/>
    </row>
    <row r="709" spans="2:4">
      <c r="B709" s="124"/>
      <c r="D709" s="126"/>
    </row>
    <row r="710" spans="2:4">
      <c r="B710" s="124"/>
      <c r="D710" s="126"/>
    </row>
    <row r="711" spans="2:4">
      <c r="B711" s="124"/>
      <c r="D711" s="126"/>
    </row>
    <row r="712" spans="2:4">
      <c r="B712" s="124"/>
      <c r="D712" s="126"/>
    </row>
    <row r="713" spans="2:4">
      <c r="B713" s="124"/>
      <c r="D713" s="126"/>
    </row>
    <row r="714" spans="2:4">
      <c r="B714" s="124"/>
      <c r="D714" s="126"/>
    </row>
    <row r="715" spans="2:4">
      <c r="B715" s="124"/>
      <c r="D715" s="126"/>
    </row>
    <row r="716" spans="2:4">
      <c r="B716" s="124"/>
      <c r="D716" s="126"/>
    </row>
    <row r="717" spans="2:4">
      <c r="B717" s="124"/>
      <c r="D717" s="126"/>
    </row>
    <row r="718" spans="2:4">
      <c r="B718" s="124"/>
      <c r="D718" s="126"/>
    </row>
    <row r="719" spans="2:4">
      <c r="B719" s="124"/>
      <c r="D719" s="126"/>
    </row>
    <row r="720" spans="2:4">
      <c r="B720" s="124"/>
      <c r="D720" s="126"/>
    </row>
    <row r="721" spans="2:4">
      <c r="B721" s="124"/>
      <c r="D721" s="126"/>
    </row>
    <row r="722" spans="2:4">
      <c r="B722" s="124"/>
      <c r="D722" s="126"/>
    </row>
    <row r="723" spans="2:4">
      <c r="B723" s="124"/>
      <c r="D723" s="126"/>
    </row>
    <row r="724" spans="2:4">
      <c r="B724" s="124"/>
      <c r="D724" s="126"/>
    </row>
    <row r="725" spans="2:4">
      <c r="B725" s="124"/>
      <c r="D725" s="126"/>
    </row>
    <row r="726" spans="2:4">
      <c r="B726" s="124"/>
      <c r="D726" s="126"/>
    </row>
    <row r="727" spans="2:4">
      <c r="B727" s="124"/>
      <c r="D727" s="126"/>
    </row>
    <row r="728" spans="2:4">
      <c r="B728" s="124"/>
      <c r="D728" s="126"/>
    </row>
    <row r="729" spans="2:4">
      <c r="B729" s="124"/>
      <c r="D729" s="126"/>
    </row>
    <row r="730" spans="2:4">
      <c r="B730" s="124"/>
      <c r="D730" s="126"/>
    </row>
    <row r="731" spans="2:4">
      <c r="B731" s="124"/>
      <c r="D731" s="126"/>
    </row>
    <row r="732" spans="2:4">
      <c r="B732" s="124"/>
      <c r="D732" s="126"/>
    </row>
    <row r="733" spans="2:4">
      <c r="B733" s="124"/>
      <c r="D733" s="126"/>
    </row>
    <row r="734" spans="2:4">
      <c r="B734" s="124"/>
      <c r="D734" s="126"/>
    </row>
    <row r="735" spans="2:4">
      <c r="B735" s="124"/>
      <c r="D735" s="126"/>
    </row>
    <row r="736" spans="2:4">
      <c r="B736" s="124"/>
      <c r="D736" s="126"/>
    </row>
    <row r="737" spans="2:4">
      <c r="B737" s="124"/>
      <c r="D737" s="126"/>
    </row>
    <row r="738" spans="2:4">
      <c r="B738" s="124"/>
      <c r="D738" s="126"/>
    </row>
    <row r="739" spans="2:4">
      <c r="B739" s="124"/>
      <c r="D739" s="126"/>
    </row>
    <row r="740" spans="2:4">
      <c r="B740" s="124"/>
      <c r="D740" s="126"/>
    </row>
    <row r="741" spans="2:4">
      <c r="B741" s="124"/>
      <c r="D741" s="126"/>
    </row>
    <row r="742" spans="2:4">
      <c r="B742" s="124"/>
      <c r="D742" s="126"/>
    </row>
    <row r="743" spans="2:4">
      <c r="B743" s="124"/>
      <c r="D743" s="126"/>
    </row>
    <row r="744" spans="2:4">
      <c r="B744" s="124"/>
      <c r="D744" s="126"/>
    </row>
    <row r="745" spans="2:4">
      <c r="B745" s="124"/>
      <c r="D745" s="126"/>
    </row>
    <row r="746" spans="2:4">
      <c r="B746" s="124"/>
      <c r="D746" s="126"/>
    </row>
    <row r="747" spans="2:4">
      <c r="B747" s="124"/>
      <c r="D747" s="126"/>
    </row>
    <row r="748" spans="2:4">
      <c r="B748" s="124"/>
      <c r="D748" s="126"/>
    </row>
    <row r="749" spans="2:4">
      <c r="B749" s="124"/>
      <c r="D749" s="126"/>
    </row>
    <row r="750" spans="2:4">
      <c r="B750" s="124"/>
      <c r="D750" s="126"/>
    </row>
    <row r="751" spans="2:4">
      <c r="B751" s="124"/>
      <c r="D751" s="126"/>
    </row>
    <row r="752" spans="2:4">
      <c r="B752" s="124"/>
      <c r="D752" s="126"/>
    </row>
    <row r="753" spans="2:4">
      <c r="B753" s="124"/>
      <c r="D753" s="126"/>
    </row>
    <row r="754" spans="2:4">
      <c r="B754" s="124"/>
      <c r="D754" s="126"/>
    </row>
    <row r="755" spans="2:4">
      <c r="B755" s="124"/>
      <c r="D755" s="126"/>
    </row>
    <row r="756" spans="2:4">
      <c r="B756" s="124"/>
      <c r="D756" s="126"/>
    </row>
    <row r="757" spans="2:4">
      <c r="B757" s="124"/>
      <c r="D757" s="126"/>
    </row>
    <row r="758" spans="2:4">
      <c r="B758" s="124"/>
      <c r="D758" s="126"/>
    </row>
    <row r="759" spans="2:4">
      <c r="B759" s="124"/>
      <c r="D759" s="126"/>
    </row>
    <row r="760" spans="2:4">
      <c r="B760" s="124"/>
      <c r="D760" s="126"/>
    </row>
    <row r="761" spans="2:4">
      <c r="B761" s="124"/>
      <c r="D761" s="126"/>
    </row>
    <row r="762" spans="2:4">
      <c r="B762" s="124"/>
      <c r="D762" s="126"/>
    </row>
    <row r="763" spans="2:4">
      <c r="B763" s="124"/>
      <c r="D763" s="126"/>
    </row>
    <row r="764" spans="2:4">
      <c r="B764" s="124"/>
      <c r="D764" s="126"/>
    </row>
    <row r="765" spans="2:4">
      <c r="B765" s="124"/>
      <c r="D765" s="126"/>
    </row>
    <row r="766" spans="2:4">
      <c r="B766" s="124"/>
      <c r="D766" s="126"/>
    </row>
    <row r="767" spans="2:4">
      <c r="B767" s="124"/>
      <c r="D767" s="126"/>
    </row>
    <row r="768" spans="2:4">
      <c r="B768" s="124"/>
      <c r="D768" s="126"/>
    </row>
    <row r="769" spans="2:4">
      <c r="B769" s="124"/>
      <c r="D769" s="126"/>
    </row>
    <row r="770" spans="2:4">
      <c r="B770" s="124"/>
      <c r="D770" s="126"/>
    </row>
    <row r="771" spans="2:4">
      <c r="B771" s="124"/>
      <c r="D771" s="126"/>
    </row>
    <row r="772" spans="2:4">
      <c r="B772" s="124"/>
      <c r="D772" s="126"/>
    </row>
    <row r="773" spans="2:4">
      <c r="B773" s="124"/>
      <c r="D773" s="126"/>
    </row>
    <row r="774" spans="2:4">
      <c r="B774" s="124"/>
      <c r="D774" s="126"/>
    </row>
    <row r="775" spans="2:4">
      <c r="B775" s="124"/>
      <c r="D775" s="126"/>
    </row>
    <row r="776" spans="2:4">
      <c r="B776" s="124"/>
      <c r="D776" s="126"/>
    </row>
    <row r="777" spans="2:4">
      <c r="B777" s="124"/>
      <c r="D777" s="126"/>
    </row>
    <row r="778" spans="2:4">
      <c r="B778" s="124"/>
      <c r="D778" s="126"/>
    </row>
    <row r="779" spans="2:4">
      <c r="B779" s="124"/>
      <c r="D779" s="126"/>
    </row>
    <row r="780" spans="2:4">
      <c r="B780" s="124"/>
      <c r="D780" s="126"/>
    </row>
    <row r="781" spans="2:4">
      <c r="B781" s="124"/>
      <c r="D781" s="126"/>
    </row>
    <row r="782" spans="2:4">
      <c r="B782" s="124"/>
      <c r="D782" s="126"/>
    </row>
    <row r="783" spans="2:4">
      <c r="B783" s="124"/>
      <c r="D783" s="126"/>
    </row>
    <row r="784" spans="2:4">
      <c r="B784" s="124"/>
      <c r="D784" s="126"/>
    </row>
    <row r="785" spans="2:4">
      <c r="B785" s="124"/>
      <c r="D785" s="126"/>
    </row>
    <row r="786" spans="2:4">
      <c r="B786" s="124"/>
      <c r="D786" s="126"/>
    </row>
    <row r="787" spans="2:4">
      <c r="B787" s="124"/>
      <c r="D787" s="126"/>
    </row>
    <row r="788" spans="2:4">
      <c r="B788" s="124"/>
      <c r="D788" s="126"/>
    </row>
    <row r="789" spans="2:4">
      <c r="B789" s="124"/>
      <c r="D789" s="126"/>
    </row>
    <row r="790" spans="2:4">
      <c r="B790" s="124"/>
      <c r="D790" s="126"/>
    </row>
    <row r="791" spans="2:4">
      <c r="B791" s="124"/>
      <c r="D791" s="126"/>
    </row>
    <row r="792" spans="2:4">
      <c r="B792" s="124"/>
      <c r="D792" s="126"/>
    </row>
    <row r="793" spans="2:4">
      <c r="B793" s="124"/>
      <c r="D793" s="126"/>
    </row>
    <row r="794" spans="2:4">
      <c r="B794" s="124"/>
      <c r="D794" s="126"/>
    </row>
    <row r="795" spans="2:4">
      <c r="B795" s="124"/>
      <c r="D795" s="126"/>
    </row>
    <row r="796" spans="2:4">
      <c r="B796" s="124"/>
      <c r="D796" s="126"/>
    </row>
    <row r="797" spans="2:4">
      <c r="B797" s="124"/>
      <c r="D797" s="126"/>
    </row>
    <row r="798" spans="2:4">
      <c r="B798" s="124"/>
      <c r="D798" s="126"/>
    </row>
    <row r="799" spans="2:4">
      <c r="B799" s="124"/>
      <c r="D799" s="126"/>
    </row>
    <row r="800" spans="2:4">
      <c r="B800" s="124"/>
      <c r="D800" s="126"/>
    </row>
    <row r="801" spans="2:4">
      <c r="B801" s="124"/>
      <c r="D801" s="126"/>
    </row>
    <row r="802" spans="2:4">
      <c r="B802" s="124"/>
      <c r="D802" s="126"/>
    </row>
    <row r="803" spans="2:4">
      <c r="B803" s="124"/>
      <c r="D803" s="126"/>
    </row>
    <row r="804" spans="2:4">
      <c r="B804" s="124"/>
      <c r="D804" s="126"/>
    </row>
    <row r="805" spans="2:4">
      <c r="B805" s="124"/>
      <c r="D805" s="126"/>
    </row>
    <row r="806" spans="2:4">
      <c r="B806" s="124"/>
      <c r="D806" s="126"/>
    </row>
    <row r="807" spans="2:4">
      <c r="B807" s="124"/>
      <c r="D807" s="126"/>
    </row>
    <row r="808" spans="2:4">
      <c r="B808" s="124"/>
      <c r="D808" s="126"/>
    </row>
    <row r="809" spans="2:4">
      <c r="B809" s="124"/>
      <c r="D809" s="126"/>
    </row>
    <row r="810" spans="2:4">
      <c r="B810" s="124"/>
      <c r="D810" s="126"/>
    </row>
    <row r="811" spans="2:4">
      <c r="B811" s="124"/>
      <c r="D811" s="126"/>
    </row>
    <row r="812" spans="2:4">
      <c r="B812" s="124"/>
      <c r="D812" s="126"/>
    </row>
    <row r="813" spans="2:4">
      <c r="B813" s="124"/>
      <c r="D813" s="126"/>
    </row>
    <row r="814" spans="2:4">
      <c r="B814" s="124"/>
      <c r="D814" s="126"/>
    </row>
    <row r="815" spans="2:4">
      <c r="B815" s="124"/>
      <c r="D815" s="126"/>
    </row>
    <row r="816" spans="2:4">
      <c r="B816" s="124"/>
      <c r="D816" s="126"/>
    </row>
    <row r="817" spans="2:4">
      <c r="B817" s="124"/>
      <c r="D817" s="126"/>
    </row>
    <row r="818" spans="2:4">
      <c r="B818" s="124"/>
      <c r="D818" s="126"/>
    </row>
    <row r="819" spans="2:4">
      <c r="B819" s="124"/>
      <c r="D819" s="126"/>
    </row>
    <row r="820" spans="2:4">
      <c r="B820" s="124"/>
      <c r="D820" s="126"/>
    </row>
    <row r="821" spans="2:4">
      <c r="B821" s="124"/>
      <c r="D821" s="126"/>
    </row>
    <row r="822" spans="2:4">
      <c r="B822" s="124"/>
      <c r="D822" s="126"/>
    </row>
    <row r="823" spans="2:4">
      <c r="B823" s="124"/>
      <c r="D823" s="126"/>
    </row>
    <row r="824" spans="2:4">
      <c r="B824" s="124"/>
      <c r="D824" s="126"/>
    </row>
    <row r="825" spans="2:4">
      <c r="B825" s="124"/>
      <c r="D825" s="126"/>
    </row>
    <row r="826" spans="2:4">
      <c r="B826" s="124"/>
      <c r="D826" s="126"/>
    </row>
    <row r="827" spans="2:4">
      <c r="B827" s="124"/>
      <c r="D827" s="126"/>
    </row>
    <row r="828" spans="2:4">
      <c r="B828" s="124"/>
      <c r="D828" s="126"/>
    </row>
    <row r="829" spans="2:4">
      <c r="B829" s="124"/>
      <c r="D829" s="126"/>
    </row>
    <row r="830" spans="2:4">
      <c r="B830" s="124"/>
      <c r="D830" s="126"/>
    </row>
    <row r="831" spans="2:4">
      <c r="B831" s="124"/>
      <c r="D831" s="126"/>
    </row>
    <row r="832" spans="2:4">
      <c r="B832" s="124"/>
      <c r="D832" s="126"/>
    </row>
    <row r="833" spans="2:4">
      <c r="B833" s="124"/>
      <c r="D833" s="126"/>
    </row>
    <row r="834" spans="2:4">
      <c r="B834" s="124"/>
      <c r="D834" s="126"/>
    </row>
    <row r="835" spans="2:4">
      <c r="B835" s="124"/>
      <c r="D835" s="126"/>
    </row>
    <row r="836" spans="2:4">
      <c r="B836" s="124"/>
      <c r="D836" s="126"/>
    </row>
    <row r="837" spans="2:4">
      <c r="B837" s="124"/>
      <c r="D837" s="126"/>
    </row>
    <row r="838" spans="2:4">
      <c r="B838" s="124"/>
      <c r="D838" s="126"/>
    </row>
    <row r="839" spans="2:4">
      <c r="B839" s="124"/>
      <c r="D839" s="126"/>
    </row>
    <row r="840" spans="2:4">
      <c r="B840" s="124"/>
      <c r="D840" s="126"/>
    </row>
    <row r="841" spans="2:4">
      <c r="B841" s="124"/>
      <c r="D841" s="126"/>
    </row>
    <row r="842" spans="2:4">
      <c r="B842" s="124"/>
      <c r="D842" s="126"/>
    </row>
    <row r="843" spans="2:4">
      <c r="B843" s="124"/>
      <c r="D843" s="126"/>
    </row>
    <row r="844" spans="2:4">
      <c r="B844" s="124"/>
      <c r="D844" s="126"/>
    </row>
    <row r="845" spans="2:4">
      <c r="B845" s="124"/>
      <c r="D845" s="126"/>
    </row>
    <row r="846" spans="2:4">
      <c r="B846" s="124"/>
      <c r="D846" s="126"/>
    </row>
    <row r="847" spans="2:4">
      <c r="B847" s="124"/>
      <c r="D847" s="126"/>
    </row>
    <row r="848" spans="2:4">
      <c r="B848" s="124"/>
      <c r="D848" s="126"/>
    </row>
    <row r="849" spans="2:4">
      <c r="B849" s="124"/>
      <c r="D849" s="126"/>
    </row>
    <row r="850" spans="2:4">
      <c r="B850" s="124"/>
      <c r="D850" s="126"/>
    </row>
    <row r="851" spans="2:4">
      <c r="B851" s="124"/>
      <c r="D851" s="126"/>
    </row>
    <row r="852" spans="2:4">
      <c r="B852" s="124"/>
      <c r="D852" s="126"/>
    </row>
    <row r="853" spans="2:4">
      <c r="B853" s="124"/>
      <c r="D853" s="126"/>
    </row>
    <row r="854" spans="2:4">
      <c r="B854" s="124"/>
      <c r="D854" s="126"/>
    </row>
    <row r="855" spans="2:4">
      <c r="B855" s="124"/>
      <c r="D855" s="126"/>
    </row>
    <row r="856" spans="2:4">
      <c r="B856" s="124"/>
      <c r="D856" s="126"/>
    </row>
    <row r="857" spans="2:4">
      <c r="B857" s="124"/>
      <c r="D857" s="126"/>
    </row>
    <row r="858" spans="2:4">
      <c r="B858" s="124"/>
      <c r="D858" s="126"/>
    </row>
    <row r="859" spans="2:4">
      <c r="B859" s="124"/>
      <c r="D859" s="126"/>
    </row>
    <row r="860" spans="2:4">
      <c r="B860" s="124"/>
      <c r="D860" s="126"/>
    </row>
    <row r="861" spans="2:4">
      <c r="B861" s="124"/>
      <c r="D861" s="126"/>
    </row>
    <row r="862" spans="2:4">
      <c r="B862" s="124"/>
      <c r="D862" s="126"/>
    </row>
    <row r="863" spans="2:4">
      <c r="B863" s="124"/>
      <c r="D863" s="126"/>
    </row>
    <row r="864" spans="2:4">
      <c r="B864" s="124"/>
      <c r="D864" s="126"/>
    </row>
    <row r="865" spans="2:4">
      <c r="B865" s="124"/>
      <c r="D865" s="126"/>
    </row>
    <row r="866" spans="2:4">
      <c r="B866" s="124"/>
      <c r="D866" s="126"/>
    </row>
    <row r="867" spans="2:4">
      <c r="B867" s="124"/>
      <c r="D867" s="126"/>
    </row>
    <row r="868" spans="2:4">
      <c r="B868" s="124"/>
      <c r="D868" s="126"/>
    </row>
    <row r="869" spans="2:4">
      <c r="B869" s="124"/>
      <c r="D869" s="126"/>
    </row>
    <row r="870" spans="2:4">
      <c r="B870" s="124"/>
      <c r="D870" s="126"/>
    </row>
    <row r="871" spans="2:4">
      <c r="B871" s="124"/>
      <c r="D871" s="126"/>
    </row>
    <row r="872" spans="2:4">
      <c r="B872" s="124"/>
      <c r="D872" s="126"/>
    </row>
    <row r="873" spans="2:4">
      <c r="B873" s="124"/>
      <c r="D873" s="126"/>
    </row>
    <row r="874" spans="2:4">
      <c r="B874" s="124"/>
      <c r="D874" s="126"/>
    </row>
    <row r="875" spans="2:4">
      <c r="B875" s="124"/>
      <c r="D875" s="126"/>
    </row>
    <row r="876" spans="2:4">
      <c r="B876" s="124"/>
      <c r="D876" s="126"/>
    </row>
    <row r="877" spans="2:4">
      <c r="B877" s="124"/>
      <c r="D877" s="126"/>
    </row>
    <row r="878" spans="2:4">
      <c r="B878" s="124"/>
      <c r="D878" s="126"/>
    </row>
    <row r="879" spans="2:4">
      <c r="B879" s="124"/>
      <c r="D879" s="126"/>
    </row>
    <row r="880" spans="2:4">
      <c r="B880" s="124"/>
      <c r="D880" s="126"/>
    </row>
    <row r="881" spans="2:4">
      <c r="B881" s="124"/>
      <c r="D881" s="126"/>
    </row>
    <row r="882" spans="2:4">
      <c r="B882" s="124"/>
      <c r="D882" s="126"/>
    </row>
    <row r="883" spans="2:4">
      <c r="B883" s="124"/>
      <c r="D883" s="126"/>
    </row>
    <row r="884" spans="2:4">
      <c r="B884" s="124"/>
      <c r="D884" s="126"/>
    </row>
    <row r="885" spans="2:4">
      <c r="B885" s="124"/>
      <c r="D885" s="126"/>
    </row>
    <row r="886" spans="2:4">
      <c r="B886" s="124"/>
      <c r="D886" s="126"/>
    </row>
    <row r="887" spans="2:4">
      <c r="B887" s="124"/>
      <c r="D887" s="126"/>
    </row>
    <row r="888" spans="2:4">
      <c r="B888" s="124"/>
      <c r="D888" s="126"/>
    </row>
    <row r="889" spans="2:4">
      <c r="B889" s="124"/>
      <c r="D889" s="126"/>
    </row>
    <row r="890" spans="2:4">
      <c r="B890" s="124"/>
      <c r="D890" s="126"/>
    </row>
    <row r="891" spans="2:4">
      <c r="B891" s="124"/>
      <c r="D891" s="126"/>
    </row>
    <row r="892" spans="2:4">
      <c r="B892" s="124"/>
      <c r="D892" s="126"/>
    </row>
    <row r="893" spans="2:4">
      <c r="B893" s="124"/>
      <c r="D893" s="126"/>
    </row>
    <row r="894" spans="2:4">
      <c r="B894" s="124"/>
      <c r="D894" s="126"/>
    </row>
    <row r="895" spans="2:4">
      <c r="B895" s="124"/>
      <c r="D895" s="126"/>
    </row>
    <row r="896" spans="2:4">
      <c r="B896" s="124"/>
      <c r="D896" s="126"/>
    </row>
    <row r="897" spans="2:4">
      <c r="B897" s="124"/>
      <c r="D897" s="126"/>
    </row>
    <row r="898" spans="2:4">
      <c r="B898" s="124"/>
      <c r="D898" s="126"/>
    </row>
    <row r="899" spans="2:4">
      <c r="B899" s="124"/>
      <c r="D899" s="126"/>
    </row>
    <row r="900" spans="2:4">
      <c r="B900" s="124"/>
      <c r="D900" s="126"/>
    </row>
    <row r="901" spans="2:4">
      <c r="B901" s="124"/>
      <c r="D901" s="126"/>
    </row>
    <row r="902" spans="2:4">
      <c r="B902" s="124"/>
      <c r="D902" s="126"/>
    </row>
    <row r="903" spans="2:4">
      <c r="B903" s="124"/>
      <c r="D903" s="126"/>
    </row>
    <row r="904" spans="2:4">
      <c r="B904" s="124"/>
      <c r="D904" s="126"/>
    </row>
    <row r="905" spans="2:4">
      <c r="B905" s="124"/>
      <c r="D905" s="126"/>
    </row>
    <row r="906" spans="2:4">
      <c r="B906" s="124"/>
      <c r="D906" s="126"/>
    </row>
    <row r="907" spans="2:4">
      <c r="B907" s="124"/>
      <c r="D907" s="126"/>
    </row>
    <row r="908" spans="2:4">
      <c r="B908" s="124"/>
      <c r="D908" s="126"/>
    </row>
    <row r="909" spans="2:4">
      <c r="B909" s="124"/>
      <c r="D909" s="126"/>
    </row>
    <row r="910" spans="2:4">
      <c r="B910" s="124"/>
      <c r="D910" s="126"/>
    </row>
    <row r="911" spans="2:4">
      <c r="B911" s="124"/>
      <c r="D911" s="126"/>
    </row>
    <row r="912" spans="2:4">
      <c r="B912" s="124"/>
      <c r="D912" s="126"/>
    </row>
    <row r="913" spans="2:4">
      <c r="B913" s="124"/>
      <c r="D913" s="126"/>
    </row>
    <row r="914" spans="2:4">
      <c r="B914" s="124"/>
      <c r="D914" s="126"/>
    </row>
    <row r="915" spans="2:4">
      <c r="B915" s="124"/>
      <c r="D915" s="126"/>
    </row>
    <row r="916" spans="2:4">
      <c r="B916" s="124"/>
      <c r="D916" s="126"/>
    </row>
    <row r="917" spans="2:4">
      <c r="B917" s="124"/>
      <c r="D917" s="126"/>
    </row>
    <row r="918" spans="2:4">
      <c r="B918" s="124"/>
      <c r="D918" s="126"/>
    </row>
    <row r="919" spans="2:4">
      <c r="B919" s="124"/>
      <c r="D919" s="126"/>
    </row>
    <row r="920" spans="2:4">
      <c r="B920" s="124"/>
      <c r="D920" s="126"/>
    </row>
    <row r="921" spans="2:4">
      <c r="B921" s="124"/>
      <c r="D921" s="126"/>
    </row>
    <row r="922" spans="2:4">
      <c r="B922" s="124"/>
      <c r="D922" s="126"/>
    </row>
    <row r="923" spans="2:4">
      <c r="B923" s="124"/>
      <c r="D923" s="126"/>
    </row>
    <row r="924" spans="2:4">
      <c r="B924" s="124"/>
      <c r="D924" s="126"/>
    </row>
    <row r="925" spans="2:4">
      <c r="B925" s="124"/>
      <c r="D925" s="126"/>
    </row>
    <row r="926" spans="2:4">
      <c r="B926" s="124"/>
      <c r="D926" s="126"/>
    </row>
    <row r="927" spans="2:4">
      <c r="B927" s="124"/>
      <c r="D927" s="126"/>
    </row>
    <row r="928" spans="2:4">
      <c r="B928" s="124"/>
      <c r="D928" s="126"/>
    </row>
    <row r="929" spans="2:4">
      <c r="B929" s="124"/>
      <c r="D929" s="126"/>
    </row>
    <row r="930" spans="2:4">
      <c r="B930" s="124"/>
      <c r="D930" s="126"/>
    </row>
    <row r="931" spans="2:4">
      <c r="B931" s="124"/>
      <c r="D931" s="126"/>
    </row>
    <row r="932" spans="2:4">
      <c r="B932" s="124"/>
      <c r="D932" s="126"/>
    </row>
    <row r="933" spans="2:4">
      <c r="B933" s="124"/>
      <c r="D933" s="126"/>
    </row>
    <row r="934" spans="2:4">
      <c r="B934" s="124"/>
      <c r="D934" s="126"/>
    </row>
    <row r="935" spans="2:4">
      <c r="B935" s="124"/>
      <c r="D935" s="126"/>
    </row>
    <row r="936" spans="2:4">
      <c r="B936" s="124"/>
      <c r="D936" s="126"/>
    </row>
    <row r="937" spans="2:4">
      <c r="B937" s="124"/>
      <c r="D937" s="126"/>
    </row>
    <row r="938" spans="2:4"/>
    <row r="939" spans="2:4"/>
    <row r="940" spans="2:4"/>
    <row r="941" spans="2:4"/>
    <row r="942" spans="2:4"/>
    <row r="943" spans="2:4"/>
    <row r="944" spans="2:4"/>
    <row r="945"/>
    <row r="946"/>
    <row r="947"/>
    <row r="948"/>
    <row r="949"/>
    <row r="950"/>
    <row r="952"/>
    <row r="953"/>
    <row r="954"/>
    <row r="955"/>
    <row r="956"/>
    <row r="957"/>
  </sheetData>
  <sheetProtection algorithmName="SHA-512" hashValue="6Qmiy1lyWzSKrobZjnZhpL6LYFEXuLZQ48XoJEO4hZIf3zU3xQNIZDHIS3SqyqJUcqJPdQp6lwKuTDdYx+7YCw==" saltValue="qIht+m0VcDVxr7H0SAV+/Q==" spinCount="100000" sheet="1" objects="1" scenarios="1"/>
  <mergeCells count="13">
    <mergeCell ref="D42:H42"/>
    <mergeCell ref="D44:H44"/>
    <mergeCell ref="D43:H43"/>
    <mergeCell ref="D37:H37"/>
    <mergeCell ref="D38:H38"/>
    <mergeCell ref="D39:H39"/>
    <mergeCell ref="D40:H40"/>
    <mergeCell ref="D41:H41"/>
    <mergeCell ref="B29:H33"/>
    <mergeCell ref="D35:H35"/>
    <mergeCell ref="D36:H36"/>
    <mergeCell ref="C1:H1"/>
    <mergeCell ref="B3:H27"/>
  </mergeCells>
  <pageMargins left="0.511811024" right="0.511811024" top="0.78740157499999996" bottom="0.78740157499999996" header="0" footer="0"/>
  <pageSetup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8816-F468-4ECD-B8FC-06B77A2D3AE6}">
  <dimension ref="A1:A19"/>
  <sheetViews>
    <sheetView topLeftCell="A2" workbookViewId="0">
      <selection activeCell="A20" sqref="A20"/>
    </sheetView>
  </sheetViews>
  <sheetFormatPr defaultRowHeight="14.5"/>
  <sheetData>
    <row r="1" spans="1:1">
      <c r="A1" t="s">
        <v>120</v>
      </c>
    </row>
    <row r="2" spans="1:1">
      <c r="A2" t="s">
        <v>121</v>
      </c>
    </row>
    <row r="3" spans="1:1">
      <c r="A3" t="s">
        <v>122</v>
      </c>
    </row>
    <row r="6" spans="1:1">
      <c r="A6" t="s">
        <v>123</v>
      </c>
    </row>
    <row r="7" spans="1:1">
      <c r="A7" t="s">
        <v>106</v>
      </c>
    </row>
    <row r="8" spans="1:1">
      <c r="A8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4" spans="1:1">
      <c r="A14" t="s">
        <v>128</v>
      </c>
    </row>
    <row r="15" spans="1:1">
      <c r="A15" t="s">
        <v>129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130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11EC-2EA8-49AA-B083-5D55C469505D}">
  <sheetPr>
    <tabColor theme="8" tint="0.39997558519241921"/>
    <outlinePr summaryBelow="0"/>
  </sheetPr>
  <dimension ref="A1:AQ353"/>
  <sheetViews>
    <sheetView showGridLines="0" zoomScale="85" zoomScaleNormal="8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11" sqref="E11"/>
    </sheetView>
  </sheetViews>
  <sheetFormatPr defaultColWidth="9.54296875" defaultRowHeight="13" zeroHeight="1" outlineLevelRow="1" outlineLevelCol="1"/>
  <cols>
    <col min="1" max="1" width="5.453125" style="13" bestFit="1" customWidth="1"/>
    <col min="2" max="2" width="57.81640625" style="13" customWidth="1"/>
    <col min="3" max="3" width="9" style="13" customWidth="1"/>
    <col min="4" max="4" width="14.54296875" style="13" customWidth="1"/>
    <col min="5" max="5" width="32" style="13" customWidth="1"/>
    <col min="6" max="8" width="11.1796875" style="13" customWidth="1"/>
    <col min="9" max="28" width="11.1796875" style="13" customWidth="1" outlineLevel="1"/>
    <col min="29" max="30" width="11.1796875" style="13" customWidth="1"/>
    <col min="31" max="31" width="7.54296875" style="13" customWidth="1"/>
    <col min="32" max="43" width="9.54296875" style="13" customWidth="1"/>
    <col min="44" max="16384" width="9.54296875" style="13"/>
  </cols>
  <sheetData>
    <row r="1" spans="1:43" s="4" customFormat="1" ht="27.75" customHeight="1">
      <c r="A1" s="24" t="s">
        <v>173</v>
      </c>
      <c r="B1" s="145" t="s">
        <v>251</v>
      </c>
      <c r="C1" s="25"/>
      <c r="D1" s="100"/>
      <c r="E1" s="2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s="5" customFormat="1">
      <c r="A2" s="92">
        <f>D73</f>
        <v>6.3106022009651985E-2</v>
      </c>
      <c r="B2" s="8"/>
      <c r="C2" s="8"/>
      <c r="D2" s="8"/>
      <c r="E2" s="9"/>
      <c r="F2" s="7">
        <v>2025</v>
      </c>
      <c r="G2" s="6">
        <f t="shared" ref="G2:U2" si="0">F2+1</f>
        <v>2026</v>
      </c>
      <c r="H2" s="6">
        <f t="shared" si="0"/>
        <v>2027</v>
      </c>
      <c r="I2" s="6">
        <f t="shared" si="0"/>
        <v>2028</v>
      </c>
      <c r="J2" s="6">
        <f t="shared" si="0"/>
        <v>2029</v>
      </c>
      <c r="K2" s="6">
        <f t="shared" si="0"/>
        <v>2030</v>
      </c>
      <c r="L2" s="6">
        <f t="shared" si="0"/>
        <v>2031</v>
      </c>
      <c r="M2" s="6">
        <f t="shared" si="0"/>
        <v>2032</v>
      </c>
      <c r="N2" s="6">
        <f t="shared" si="0"/>
        <v>2033</v>
      </c>
      <c r="O2" s="6">
        <f t="shared" si="0"/>
        <v>2034</v>
      </c>
      <c r="P2" s="6">
        <f t="shared" si="0"/>
        <v>2035</v>
      </c>
      <c r="Q2" s="6">
        <f t="shared" si="0"/>
        <v>2036</v>
      </c>
      <c r="R2" s="6">
        <f t="shared" si="0"/>
        <v>2037</v>
      </c>
      <c r="S2" s="6">
        <f t="shared" si="0"/>
        <v>2038</v>
      </c>
      <c r="T2" s="6">
        <f t="shared" si="0"/>
        <v>2039</v>
      </c>
      <c r="U2" s="6">
        <f t="shared" si="0"/>
        <v>2040</v>
      </c>
      <c r="V2" s="6">
        <f t="shared" ref="V2" si="1">U2+1</f>
        <v>2041</v>
      </c>
      <c r="W2" s="6">
        <f t="shared" ref="W2" si="2">V2+1</f>
        <v>2042</v>
      </c>
      <c r="X2" s="6">
        <f t="shared" ref="X2" si="3">W2+1</f>
        <v>2043</v>
      </c>
      <c r="Y2" s="6">
        <f t="shared" ref="Y2" si="4">X2+1</f>
        <v>2044</v>
      </c>
      <c r="Z2" s="6">
        <f t="shared" ref="Z2" si="5">Y2+1</f>
        <v>2045</v>
      </c>
      <c r="AA2" s="6">
        <f t="shared" ref="AA2" si="6">Z2+1</f>
        <v>2046</v>
      </c>
      <c r="AB2" s="6">
        <f t="shared" ref="AB2" si="7">AA2+1</f>
        <v>2047</v>
      </c>
      <c r="AC2" s="6">
        <f t="shared" ref="AC2:AP2" si="8">AB2+1</f>
        <v>2048</v>
      </c>
      <c r="AD2" s="6">
        <f t="shared" si="8"/>
        <v>2049</v>
      </c>
      <c r="AE2" s="6">
        <f t="shared" si="8"/>
        <v>2050</v>
      </c>
      <c r="AF2" s="6">
        <f t="shared" si="8"/>
        <v>2051</v>
      </c>
      <c r="AG2" s="6">
        <f t="shared" si="8"/>
        <v>2052</v>
      </c>
      <c r="AH2" s="6">
        <f t="shared" si="8"/>
        <v>2053</v>
      </c>
      <c r="AI2" s="6">
        <f t="shared" si="8"/>
        <v>2054</v>
      </c>
      <c r="AJ2" s="6">
        <f t="shared" si="8"/>
        <v>2055</v>
      </c>
      <c r="AK2" s="6">
        <f t="shared" si="8"/>
        <v>2056</v>
      </c>
      <c r="AL2" s="6">
        <f t="shared" si="8"/>
        <v>2057</v>
      </c>
      <c r="AM2" s="6">
        <f t="shared" si="8"/>
        <v>2058</v>
      </c>
      <c r="AN2" s="6">
        <f t="shared" si="8"/>
        <v>2059</v>
      </c>
      <c r="AO2" s="6">
        <f t="shared" si="8"/>
        <v>2060</v>
      </c>
      <c r="AP2" s="6">
        <f t="shared" si="8"/>
        <v>2061</v>
      </c>
      <c r="AQ2" s="6"/>
    </row>
    <row r="3" spans="1:43" s="79" customFormat="1">
      <c r="B3" s="79" t="s">
        <v>131</v>
      </c>
      <c r="C3" s="79" t="s">
        <v>132</v>
      </c>
      <c r="D3" s="79" t="s">
        <v>252</v>
      </c>
      <c r="E3" s="79" t="s">
        <v>254</v>
      </c>
      <c r="F3" s="146" cm="1">
        <f t="array" ref="F3:AD3">F2:AD2</f>
        <v>2025</v>
      </c>
      <c r="G3" s="147">
        <v>2026</v>
      </c>
      <c r="H3" s="147">
        <v>2027</v>
      </c>
      <c r="I3" s="147">
        <v>2028</v>
      </c>
      <c r="J3" s="147">
        <v>2029</v>
      </c>
      <c r="K3" s="147">
        <v>2030</v>
      </c>
      <c r="L3" s="147">
        <v>2031</v>
      </c>
      <c r="M3" s="147">
        <v>2032</v>
      </c>
      <c r="N3" s="147">
        <v>2033</v>
      </c>
      <c r="O3" s="147">
        <v>2034</v>
      </c>
      <c r="P3" s="147">
        <v>2035</v>
      </c>
      <c r="Q3" s="147">
        <v>2036</v>
      </c>
      <c r="R3" s="147">
        <v>2037</v>
      </c>
      <c r="S3" s="147">
        <v>2038</v>
      </c>
      <c r="T3" s="147">
        <v>2039</v>
      </c>
      <c r="U3" s="147">
        <v>2040</v>
      </c>
      <c r="V3" s="147">
        <v>2041</v>
      </c>
      <c r="W3" s="147">
        <v>2042</v>
      </c>
      <c r="X3" s="147">
        <v>2043</v>
      </c>
      <c r="Y3" s="147">
        <v>2044</v>
      </c>
      <c r="Z3" s="147">
        <v>2045</v>
      </c>
      <c r="AA3" s="147">
        <v>2046</v>
      </c>
      <c r="AB3" s="147">
        <v>2047</v>
      </c>
      <c r="AC3" s="147">
        <v>2048</v>
      </c>
      <c r="AD3" s="147">
        <v>2049</v>
      </c>
    </row>
    <row r="4" spans="1:43" s="80" customFormat="1">
      <c r="B4" s="80" t="s">
        <v>133</v>
      </c>
    </row>
    <row r="5" spans="1:43"/>
    <row r="6" spans="1:43">
      <c r="B6" s="28" t="s">
        <v>134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78"/>
      <c r="W6" s="78"/>
      <c r="X6" s="78"/>
      <c r="Y6" s="78"/>
      <c r="Z6" s="78"/>
      <c r="AA6" s="78"/>
      <c r="AB6" s="78"/>
      <c r="AC6" s="78"/>
      <c r="AD6" s="78"/>
    </row>
    <row r="7" spans="1:43">
      <c r="B7" s="28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78"/>
      <c r="W7" s="78"/>
      <c r="X7" s="78"/>
      <c r="Y7" s="78"/>
      <c r="Z7" s="78"/>
      <c r="AA7" s="78"/>
      <c r="AB7" s="78"/>
      <c r="AC7" s="78"/>
      <c r="AD7" s="78"/>
    </row>
    <row r="8" spans="1:43">
      <c r="B8" s="13" t="s">
        <v>273</v>
      </c>
      <c r="C8" s="13" t="s">
        <v>274</v>
      </c>
      <c r="D8" s="158">
        <v>2025</v>
      </c>
      <c r="F8" s="151">
        <f t="shared" ref="F8:AP8" si="9">IF(AND(F2&lt;$D$9,F2&gt;=$D$8),1,0)</f>
        <v>1</v>
      </c>
      <c r="G8" s="151">
        <f t="shared" si="9"/>
        <v>1</v>
      </c>
      <c r="H8" s="151">
        <f t="shared" si="9"/>
        <v>0</v>
      </c>
      <c r="I8" s="151">
        <f t="shared" si="9"/>
        <v>0</v>
      </c>
      <c r="J8" s="151">
        <f t="shared" si="9"/>
        <v>0</v>
      </c>
      <c r="K8" s="151">
        <f t="shared" si="9"/>
        <v>0</v>
      </c>
      <c r="L8" s="151">
        <f t="shared" si="9"/>
        <v>0</v>
      </c>
      <c r="M8" s="151">
        <f t="shared" si="9"/>
        <v>0</v>
      </c>
      <c r="N8" s="151">
        <f t="shared" si="9"/>
        <v>0</v>
      </c>
      <c r="O8" s="151">
        <f t="shared" si="9"/>
        <v>0</v>
      </c>
      <c r="P8" s="151">
        <f t="shared" si="9"/>
        <v>0</v>
      </c>
      <c r="Q8" s="151">
        <f t="shared" si="9"/>
        <v>0</v>
      </c>
      <c r="R8" s="151">
        <f t="shared" si="9"/>
        <v>0</v>
      </c>
      <c r="S8" s="151">
        <f t="shared" si="9"/>
        <v>0</v>
      </c>
      <c r="T8" s="151">
        <f t="shared" si="9"/>
        <v>0</v>
      </c>
      <c r="U8" s="151">
        <f t="shared" si="9"/>
        <v>0</v>
      </c>
      <c r="V8" s="151">
        <f t="shared" si="9"/>
        <v>0</v>
      </c>
      <c r="W8" s="151">
        <f t="shared" si="9"/>
        <v>0</v>
      </c>
      <c r="X8" s="151">
        <f t="shared" si="9"/>
        <v>0</v>
      </c>
      <c r="Y8" s="151">
        <f t="shared" si="9"/>
        <v>0</v>
      </c>
      <c r="Z8" s="151">
        <f t="shared" si="9"/>
        <v>0</v>
      </c>
      <c r="AA8" s="151">
        <f t="shared" si="9"/>
        <v>0</v>
      </c>
      <c r="AB8" s="151">
        <f t="shared" si="9"/>
        <v>0</v>
      </c>
      <c r="AC8" s="151">
        <f t="shared" si="9"/>
        <v>0</v>
      </c>
      <c r="AD8" s="151">
        <f t="shared" si="9"/>
        <v>0</v>
      </c>
      <c r="AE8" s="151">
        <f t="shared" si="9"/>
        <v>0</v>
      </c>
      <c r="AF8" s="151">
        <f t="shared" si="9"/>
        <v>0</v>
      </c>
      <c r="AG8" s="151">
        <f t="shared" si="9"/>
        <v>0</v>
      </c>
      <c r="AH8" s="151">
        <f t="shared" si="9"/>
        <v>0</v>
      </c>
      <c r="AI8" s="151">
        <f t="shared" si="9"/>
        <v>0</v>
      </c>
      <c r="AJ8" s="151">
        <f t="shared" si="9"/>
        <v>0</v>
      </c>
      <c r="AK8" s="151">
        <f t="shared" si="9"/>
        <v>0</v>
      </c>
      <c r="AL8" s="151">
        <f t="shared" si="9"/>
        <v>0</v>
      </c>
      <c r="AM8" s="151">
        <f t="shared" si="9"/>
        <v>0</v>
      </c>
      <c r="AN8" s="151">
        <f t="shared" si="9"/>
        <v>0</v>
      </c>
      <c r="AO8" s="151">
        <f t="shared" si="9"/>
        <v>0</v>
      </c>
      <c r="AP8" s="151">
        <f t="shared" si="9"/>
        <v>0</v>
      </c>
    </row>
    <row r="9" spans="1:43">
      <c r="B9" s="13" t="s">
        <v>275</v>
      </c>
      <c r="C9" s="13" t="s">
        <v>274</v>
      </c>
      <c r="D9" s="158">
        <v>2027</v>
      </c>
      <c r="F9" s="151">
        <f t="shared" ref="F9:AP9" si="10">IF(AND($D$10&gt;=F3,$D$9&lt;=F3),1,0)</f>
        <v>0</v>
      </c>
      <c r="G9" s="151">
        <f t="shared" si="10"/>
        <v>0</v>
      </c>
      <c r="H9" s="151">
        <f t="shared" si="10"/>
        <v>1</v>
      </c>
      <c r="I9" s="151">
        <f t="shared" si="10"/>
        <v>1</v>
      </c>
      <c r="J9" s="151">
        <f t="shared" si="10"/>
        <v>1</v>
      </c>
      <c r="K9" s="151">
        <f t="shared" si="10"/>
        <v>1</v>
      </c>
      <c r="L9" s="151">
        <f t="shared" si="10"/>
        <v>1</v>
      </c>
      <c r="M9" s="151">
        <f t="shared" si="10"/>
        <v>1</v>
      </c>
      <c r="N9" s="151">
        <f t="shared" si="10"/>
        <v>1</v>
      </c>
      <c r="O9" s="151">
        <f t="shared" si="10"/>
        <v>1</v>
      </c>
      <c r="P9" s="151">
        <f t="shared" si="10"/>
        <v>1</v>
      </c>
      <c r="Q9" s="151">
        <f t="shared" si="10"/>
        <v>1</v>
      </c>
      <c r="R9" s="151">
        <f t="shared" si="10"/>
        <v>1</v>
      </c>
      <c r="S9" s="151">
        <f t="shared" si="10"/>
        <v>1</v>
      </c>
      <c r="T9" s="151">
        <f t="shared" si="10"/>
        <v>1</v>
      </c>
      <c r="U9" s="151">
        <f t="shared" si="10"/>
        <v>1</v>
      </c>
      <c r="V9" s="151">
        <f t="shared" si="10"/>
        <v>1</v>
      </c>
      <c r="W9" s="151">
        <f t="shared" si="10"/>
        <v>1</v>
      </c>
      <c r="X9" s="151">
        <f t="shared" si="10"/>
        <v>1</v>
      </c>
      <c r="Y9" s="151">
        <f t="shared" si="10"/>
        <v>1</v>
      </c>
      <c r="Z9" s="151">
        <f t="shared" si="10"/>
        <v>1</v>
      </c>
      <c r="AA9" s="151">
        <f t="shared" si="10"/>
        <v>1</v>
      </c>
      <c r="AB9" s="151">
        <f t="shared" si="10"/>
        <v>1</v>
      </c>
      <c r="AC9" s="151">
        <f t="shared" si="10"/>
        <v>1</v>
      </c>
      <c r="AD9" s="151">
        <f t="shared" si="10"/>
        <v>0</v>
      </c>
      <c r="AE9" s="151">
        <f t="shared" si="10"/>
        <v>0</v>
      </c>
      <c r="AF9" s="151">
        <f t="shared" si="10"/>
        <v>0</v>
      </c>
      <c r="AG9" s="151">
        <f t="shared" si="10"/>
        <v>0</v>
      </c>
      <c r="AH9" s="151">
        <f t="shared" si="10"/>
        <v>0</v>
      </c>
      <c r="AI9" s="151">
        <f t="shared" si="10"/>
        <v>0</v>
      </c>
      <c r="AJ9" s="151">
        <f t="shared" si="10"/>
        <v>0</v>
      </c>
      <c r="AK9" s="151">
        <f t="shared" si="10"/>
        <v>0</v>
      </c>
      <c r="AL9" s="151">
        <f t="shared" si="10"/>
        <v>0</v>
      </c>
      <c r="AM9" s="151">
        <f t="shared" si="10"/>
        <v>0</v>
      </c>
      <c r="AN9" s="151">
        <f t="shared" si="10"/>
        <v>0</v>
      </c>
      <c r="AO9" s="151">
        <f t="shared" si="10"/>
        <v>0</v>
      </c>
      <c r="AP9" s="151">
        <f t="shared" si="10"/>
        <v>0</v>
      </c>
    </row>
    <row r="10" spans="1:43">
      <c r="B10" s="13" t="s">
        <v>276</v>
      </c>
      <c r="C10" s="13" t="s">
        <v>274</v>
      </c>
      <c r="D10" s="158">
        <v>2048</v>
      </c>
      <c r="F10" s="151">
        <f t="shared" ref="F10:AP10" si="11">IF(F2=$D$10+1,1,0)</f>
        <v>0</v>
      </c>
      <c r="G10" s="151">
        <f t="shared" si="11"/>
        <v>0</v>
      </c>
      <c r="H10" s="151">
        <f t="shared" si="11"/>
        <v>0</v>
      </c>
      <c r="I10" s="151">
        <f t="shared" si="11"/>
        <v>0</v>
      </c>
      <c r="J10" s="151">
        <f t="shared" si="11"/>
        <v>0</v>
      </c>
      <c r="K10" s="151">
        <f t="shared" si="11"/>
        <v>0</v>
      </c>
      <c r="L10" s="151">
        <f t="shared" si="11"/>
        <v>0</v>
      </c>
      <c r="M10" s="151">
        <f t="shared" si="11"/>
        <v>0</v>
      </c>
      <c r="N10" s="151">
        <f t="shared" si="11"/>
        <v>0</v>
      </c>
      <c r="O10" s="151">
        <f t="shared" si="11"/>
        <v>0</v>
      </c>
      <c r="P10" s="151">
        <f t="shared" si="11"/>
        <v>0</v>
      </c>
      <c r="Q10" s="151">
        <f t="shared" si="11"/>
        <v>0</v>
      </c>
      <c r="R10" s="151">
        <f t="shared" si="11"/>
        <v>0</v>
      </c>
      <c r="S10" s="151">
        <f t="shared" si="11"/>
        <v>0</v>
      </c>
      <c r="T10" s="151">
        <f t="shared" si="11"/>
        <v>0</v>
      </c>
      <c r="U10" s="151">
        <f t="shared" si="11"/>
        <v>0</v>
      </c>
      <c r="V10" s="151">
        <f t="shared" si="11"/>
        <v>0</v>
      </c>
      <c r="W10" s="151">
        <f t="shared" si="11"/>
        <v>0</v>
      </c>
      <c r="X10" s="151">
        <f t="shared" si="11"/>
        <v>0</v>
      </c>
      <c r="Y10" s="151">
        <f t="shared" si="11"/>
        <v>0</v>
      </c>
      <c r="Z10" s="151">
        <f t="shared" si="11"/>
        <v>0</v>
      </c>
      <c r="AA10" s="151">
        <f t="shared" si="11"/>
        <v>0</v>
      </c>
      <c r="AB10" s="151">
        <f t="shared" si="11"/>
        <v>0</v>
      </c>
      <c r="AC10" s="151">
        <f t="shared" si="11"/>
        <v>0</v>
      </c>
      <c r="AD10" s="151">
        <f t="shared" si="11"/>
        <v>1</v>
      </c>
      <c r="AE10" s="151">
        <f t="shared" si="11"/>
        <v>0</v>
      </c>
      <c r="AF10" s="151">
        <f t="shared" si="11"/>
        <v>0</v>
      </c>
      <c r="AG10" s="151">
        <f t="shared" si="11"/>
        <v>0</v>
      </c>
      <c r="AH10" s="151">
        <f t="shared" si="11"/>
        <v>0</v>
      </c>
      <c r="AI10" s="151">
        <f t="shared" si="11"/>
        <v>0</v>
      </c>
      <c r="AJ10" s="151">
        <f t="shared" si="11"/>
        <v>0</v>
      </c>
      <c r="AK10" s="151">
        <f t="shared" si="11"/>
        <v>0</v>
      </c>
      <c r="AL10" s="151">
        <f t="shared" si="11"/>
        <v>0</v>
      </c>
      <c r="AM10" s="151">
        <f t="shared" si="11"/>
        <v>0</v>
      </c>
      <c r="AN10" s="151">
        <f t="shared" si="11"/>
        <v>0</v>
      </c>
      <c r="AO10" s="151">
        <f t="shared" si="11"/>
        <v>0</v>
      </c>
      <c r="AP10" s="151">
        <f t="shared" si="11"/>
        <v>0</v>
      </c>
    </row>
    <row r="11" spans="1:43">
      <c r="B11" s="28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78"/>
      <c r="W11" s="78"/>
      <c r="X11" s="78"/>
      <c r="Y11" s="78"/>
      <c r="Z11" s="78"/>
      <c r="AA11" s="78"/>
      <c r="AB11" s="78"/>
      <c r="AC11" s="78"/>
      <c r="AD11" s="78"/>
    </row>
    <row r="12" spans="1:43" ht="14.5">
      <c r="B12"/>
      <c r="C12"/>
      <c r="D12"/>
      <c r="E12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78"/>
      <c r="W12" s="78"/>
      <c r="X12" s="78"/>
      <c r="Y12" s="78"/>
      <c r="Z12" s="78"/>
      <c r="AA12" s="78"/>
      <c r="AB12" s="78"/>
      <c r="AC12" s="78"/>
      <c r="AD12" s="78"/>
    </row>
    <row r="13" spans="1:43">
      <c r="B13" s="95" t="s">
        <v>287</v>
      </c>
      <c r="C13" s="85" t="s">
        <v>135</v>
      </c>
      <c r="D13" s="159">
        <v>200</v>
      </c>
      <c r="E13" s="160" t="s">
        <v>253</v>
      </c>
      <c r="F13" s="152">
        <f>$D$13*F9</f>
        <v>0</v>
      </c>
      <c r="G13" s="152">
        <f t="shared" ref="G13:AP13" si="12">IF(F9=0,$D$13*G9,F13*G9*(1+$D$14))</f>
        <v>0</v>
      </c>
      <c r="H13" s="152">
        <f t="shared" si="12"/>
        <v>200</v>
      </c>
      <c r="I13" s="152">
        <f t="shared" si="12"/>
        <v>204</v>
      </c>
      <c r="J13" s="152">
        <f t="shared" si="12"/>
        <v>208.08</v>
      </c>
      <c r="K13" s="152">
        <f t="shared" si="12"/>
        <v>212.24160000000001</v>
      </c>
      <c r="L13" s="152">
        <f t="shared" si="12"/>
        <v>216.48643200000001</v>
      </c>
      <c r="M13" s="152">
        <f t="shared" si="12"/>
        <v>220.81616064000002</v>
      </c>
      <c r="N13" s="152">
        <f t="shared" si="12"/>
        <v>225.23248385280002</v>
      </c>
      <c r="O13" s="152">
        <f t="shared" si="12"/>
        <v>229.73713352985601</v>
      </c>
      <c r="P13" s="152">
        <f t="shared" si="12"/>
        <v>234.33187620045314</v>
      </c>
      <c r="Q13" s="152">
        <f t="shared" si="12"/>
        <v>239.0185137244622</v>
      </c>
      <c r="R13" s="152">
        <f t="shared" si="12"/>
        <v>243.79888399895145</v>
      </c>
      <c r="S13" s="152">
        <f t="shared" si="12"/>
        <v>248.67486167893048</v>
      </c>
      <c r="T13" s="152">
        <f t="shared" si="12"/>
        <v>253.64835891250911</v>
      </c>
      <c r="U13" s="152">
        <f t="shared" si="12"/>
        <v>258.72132609075931</v>
      </c>
      <c r="V13" s="152">
        <f t="shared" si="12"/>
        <v>263.89575261257448</v>
      </c>
      <c r="W13" s="152">
        <f t="shared" si="12"/>
        <v>269.17366766482598</v>
      </c>
      <c r="X13" s="152">
        <f t="shared" si="12"/>
        <v>274.55714101812254</v>
      </c>
      <c r="Y13" s="152">
        <f t="shared" si="12"/>
        <v>280.04828383848502</v>
      </c>
      <c r="Z13" s="152">
        <f t="shared" si="12"/>
        <v>285.64924951525472</v>
      </c>
      <c r="AA13" s="152">
        <f t="shared" si="12"/>
        <v>291.3622345055598</v>
      </c>
      <c r="AB13" s="152">
        <f t="shared" si="12"/>
        <v>297.18947919567103</v>
      </c>
      <c r="AC13" s="152">
        <f t="shared" si="12"/>
        <v>303.13326877958445</v>
      </c>
      <c r="AD13" s="152">
        <f t="shared" si="12"/>
        <v>0</v>
      </c>
      <c r="AE13" s="152">
        <f t="shared" si="12"/>
        <v>0</v>
      </c>
      <c r="AF13" s="152">
        <f t="shared" si="12"/>
        <v>0</v>
      </c>
      <c r="AG13" s="152">
        <f t="shared" si="12"/>
        <v>0</v>
      </c>
      <c r="AH13" s="152">
        <f t="shared" si="12"/>
        <v>0</v>
      </c>
      <c r="AI13" s="152">
        <f t="shared" si="12"/>
        <v>0</v>
      </c>
      <c r="AJ13" s="152">
        <f t="shared" si="12"/>
        <v>0</v>
      </c>
      <c r="AK13" s="152">
        <f t="shared" si="12"/>
        <v>0</v>
      </c>
      <c r="AL13" s="152">
        <f t="shared" si="12"/>
        <v>0</v>
      </c>
      <c r="AM13" s="152">
        <f t="shared" si="12"/>
        <v>0</v>
      </c>
      <c r="AN13" s="152">
        <f t="shared" si="12"/>
        <v>0</v>
      </c>
      <c r="AO13" s="152">
        <f t="shared" si="12"/>
        <v>0</v>
      </c>
      <c r="AP13" s="152">
        <f t="shared" si="12"/>
        <v>0</v>
      </c>
    </row>
    <row r="14" spans="1:43">
      <c r="B14" s="13" t="s">
        <v>277</v>
      </c>
      <c r="C14" s="13" t="s">
        <v>4</v>
      </c>
      <c r="D14" s="161">
        <v>0.02</v>
      </c>
      <c r="E14" s="162" t="s">
        <v>253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78"/>
      <c r="W14" s="78"/>
      <c r="X14" s="78"/>
      <c r="Y14" s="78"/>
      <c r="Z14" s="78"/>
      <c r="AA14" s="78"/>
      <c r="AB14" s="78"/>
      <c r="AC14" s="78"/>
      <c r="AD14" s="78"/>
    </row>
    <row r="15" spans="1:43" ht="14.5">
      <c r="B15"/>
      <c r="C15"/>
      <c r="D15"/>
      <c r="E15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78"/>
      <c r="W15" s="78"/>
      <c r="X15" s="78"/>
      <c r="Y15" s="78"/>
      <c r="Z15" s="78"/>
      <c r="AA15" s="78"/>
      <c r="AB15" s="78"/>
      <c r="AC15" s="78"/>
      <c r="AD15" s="78"/>
    </row>
    <row r="16" spans="1:43">
      <c r="B16" s="95" t="s">
        <v>286</v>
      </c>
      <c r="C16" s="85" t="s">
        <v>135</v>
      </c>
      <c r="D16" s="159">
        <v>50</v>
      </c>
      <c r="E16" s="160" t="s">
        <v>253</v>
      </c>
      <c r="F16" s="152">
        <f>$D$16*F9</f>
        <v>0</v>
      </c>
      <c r="G16" s="152">
        <f t="shared" ref="G16:AP16" si="13">IF(F9=0,$D$16*G9,F16*G9*(1+$D$17))</f>
        <v>0</v>
      </c>
      <c r="H16" s="152">
        <f t="shared" si="13"/>
        <v>50</v>
      </c>
      <c r="I16" s="152">
        <f t="shared" si="13"/>
        <v>51</v>
      </c>
      <c r="J16" s="152">
        <f t="shared" si="13"/>
        <v>52.02</v>
      </c>
      <c r="K16" s="152">
        <f t="shared" si="13"/>
        <v>53.060400000000001</v>
      </c>
      <c r="L16" s="152">
        <f t="shared" si="13"/>
        <v>54.121608000000002</v>
      </c>
      <c r="M16" s="152">
        <f t="shared" si="13"/>
        <v>55.204040160000005</v>
      </c>
      <c r="N16" s="152">
        <f t="shared" si="13"/>
        <v>56.308120963200004</v>
      </c>
      <c r="O16" s="152">
        <f t="shared" si="13"/>
        <v>57.434283382464002</v>
      </c>
      <c r="P16" s="152">
        <f t="shared" si="13"/>
        <v>58.582969050113284</v>
      </c>
      <c r="Q16" s="152">
        <f t="shared" si="13"/>
        <v>59.754628431115549</v>
      </c>
      <c r="R16" s="152">
        <f t="shared" si="13"/>
        <v>60.949720999737863</v>
      </c>
      <c r="S16" s="152">
        <f t="shared" si="13"/>
        <v>62.168715419732621</v>
      </c>
      <c r="T16" s="152">
        <f t="shared" si="13"/>
        <v>63.412089728127278</v>
      </c>
      <c r="U16" s="152">
        <f t="shared" si="13"/>
        <v>64.680331522689826</v>
      </c>
      <c r="V16" s="152">
        <f t="shared" si="13"/>
        <v>65.973938153143621</v>
      </c>
      <c r="W16" s="152">
        <f t="shared" si="13"/>
        <v>67.293416916206496</v>
      </c>
      <c r="X16" s="152">
        <f t="shared" si="13"/>
        <v>68.639285254530634</v>
      </c>
      <c r="Y16" s="152">
        <f t="shared" si="13"/>
        <v>70.012070959621255</v>
      </c>
      <c r="Z16" s="152">
        <f t="shared" si="13"/>
        <v>71.412312378813681</v>
      </c>
      <c r="AA16" s="152">
        <f t="shared" si="13"/>
        <v>72.840558626389949</v>
      </c>
      <c r="AB16" s="152">
        <f t="shared" si="13"/>
        <v>74.297369798917757</v>
      </c>
      <c r="AC16" s="152">
        <f t="shared" si="13"/>
        <v>75.783317194896114</v>
      </c>
      <c r="AD16" s="152">
        <f t="shared" si="13"/>
        <v>0</v>
      </c>
      <c r="AE16" s="152">
        <f t="shared" si="13"/>
        <v>0</v>
      </c>
      <c r="AF16" s="152">
        <f t="shared" si="13"/>
        <v>0</v>
      </c>
      <c r="AG16" s="152">
        <f t="shared" si="13"/>
        <v>0</v>
      </c>
      <c r="AH16" s="152">
        <f t="shared" si="13"/>
        <v>0</v>
      </c>
      <c r="AI16" s="152">
        <f t="shared" si="13"/>
        <v>0</v>
      </c>
      <c r="AJ16" s="152">
        <f t="shared" si="13"/>
        <v>0</v>
      </c>
      <c r="AK16" s="152">
        <f t="shared" si="13"/>
        <v>0</v>
      </c>
      <c r="AL16" s="152">
        <f t="shared" si="13"/>
        <v>0</v>
      </c>
      <c r="AM16" s="152">
        <f t="shared" si="13"/>
        <v>0</v>
      </c>
      <c r="AN16" s="152">
        <f t="shared" si="13"/>
        <v>0</v>
      </c>
      <c r="AO16" s="152">
        <f t="shared" si="13"/>
        <v>0</v>
      </c>
      <c r="AP16" s="152">
        <f t="shared" si="13"/>
        <v>0</v>
      </c>
    </row>
    <row r="17" spans="2:42">
      <c r="B17" s="13" t="s">
        <v>280</v>
      </c>
      <c r="C17" s="13" t="s">
        <v>4</v>
      </c>
      <c r="D17" s="161">
        <v>0.02</v>
      </c>
      <c r="E17" s="162" t="s">
        <v>253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78"/>
      <c r="W17" s="78"/>
      <c r="X17" s="78"/>
      <c r="Y17" s="78"/>
      <c r="Z17" s="78"/>
      <c r="AA17" s="78"/>
      <c r="AB17" s="78"/>
      <c r="AC17" s="78"/>
      <c r="AD17" s="78"/>
    </row>
    <row r="18" spans="2:42" customFormat="1" ht="14.5"/>
    <row r="19" spans="2:42">
      <c r="B19" s="95" t="s">
        <v>288</v>
      </c>
      <c r="C19" s="85" t="s">
        <v>136</v>
      </c>
      <c r="D19" s="155">
        <f>SUM(F19:AP19)</f>
        <v>1600</v>
      </c>
      <c r="E19" s="156"/>
      <c r="F19" s="152">
        <f t="shared" ref="F19:AP19" si="14">F20+F21</f>
        <v>250</v>
      </c>
      <c r="G19" s="152">
        <f t="shared" si="14"/>
        <v>250</v>
      </c>
      <c r="H19" s="152">
        <f t="shared" si="14"/>
        <v>50</v>
      </c>
      <c r="I19" s="152">
        <f t="shared" si="14"/>
        <v>50</v>
      </c>
      <c r="J19" s="152">
        <f t="shared" si="14"/>
        <v>50</v>
      </c>
      <c r="K19" s="152">
        <f t="shared" si="14"/>
        <v>50</v>
      </c>
      <c r="L19" s="152">
        <f t="shared" si="14"/>
        <v>50</v>
      </c>
      <c r="M19" s="152">
        <f t="shared" si="14"/>
        <v>50</v>
      </c>
      <c r="N19" s="152">
        <f t="shared" si="14"/>
        <v>50</v>
      </c>
      <c r="O19" s="152">
        <f t="shared" si="14"/>
        <v>50</v>
      </c>
      <c r="P19" s="152">
        <f t="shared" si="14"/>
        <v>50</v>
      </c>
      <c r="Q19" s="152">
        <f t="shared" si="14"/>
        <v>50</v>
      </c>
      <c r="R19" s="152">
        <f t="shared" si="14"/>
        <v>50</v>
      </c>
      <c r="S19" s="152">
        <f t="shared" si="14"/>
        <v>50</v>
      </c>
      <c r="T19" s="152">
        <f t="shared" si="14"/>
        <v>50</v>
      </c>
      <c r="U19" s="152">
        <f t="shared" si="14"/>
        <v>50</v>
      </c>
      <c r="V19" s="152">
        <f t="shared" si="14"/>
        <v>50</v>
      </c>
      <c r="W19" s="152">
        <f t="shared" si="14"/>
        <v>50</v>
      </c>
      <c r="X19" s="152">
        <f t="shared" si="14"/>
        <v>50</v>
      </c>
      <c r="Y19" s="152">
        <f t="shared" si="14"/>
        <v>50</v>
      </c>
      <c r="Z19" s="152">
        <f t="shared" si="14"/>
        <v>50</v>
      </c>
      <c r="AA19" s="152">
        <f t="shared" si="14"/>
        <v>50</v>
      </c>
      <c r="AB19" s="152">
        <f t="shared" si="14"/>
        <v>50</v>
      </c>
      <c r="AC19" s="152">
        <f t="shared" si="14"/>
        <v>50</v>
      </c>
      <c r="AD19" s="152">
        <f t="shared" si="14"/>
        <v>0</v>
      </c>
      <c r="AE19" s="152">
        <f t="shared" si="14"/>
        <v>0</v>
      </c>
      <c r="AF19" s="152">
        <f t="shared" si="14"/>
        <v>0</v>
      </c>
      <c r="AG19" s="152">
        <f t="shared" si="14"/>
        <v>0</v>
      </c>
      <c r="AH19" s="152">
        <f t="shared" si="14"/>
        <v>0</v>
      </c>
      <c r="AI19" s="152">
        <f t="shared" si="14"/>
        <v>0</v>
      </c>
      <c r="AJ19" s="152">
        <f t="shared" si="14"/>
        <v>0</v>
      </c>
      <c r="AK19" s="152">
        <f t="shared" si="14"/>
        <v>0</v>
      </c>
      <c r="AL19" s="152">
        <f t="shared" si="14"/>
        <v>0</v>
      </c>
      <c r="AM19" s="152">
        <f t="shared" si="14"/>
        <v>0</v>
      </c>
      <c r="AN19" s="152">
        <f t="shared" si="14"/>
        <v>0</v>
      </c>
      <c r="AO19" s="152">
        <f t="shared" si="14"/>
        <v>0</v>
      </c>
      <c r="AP19" s="152">
        <f t="shared" si="14"/>
        <v>0</v>
      </c>
    </row>
    <row r="20" spans="2:42">
      <c r="B20" s="13" t="s">
        <v>289</v>
      </c>
      <c r="C20" s="13" t="s">
        <v>136</v>
      </c>
      <c r="D20" s="163">
        <v>500</v>
      </c>
      <c r="E20" s="162" t="s">
        <v>253</v>
      </c>
      <c r="F20" s="153">
        <f t="shared" ref="F20:AP20" si="15">$D$20*F8/SUM($F$8:$AP$8)</f>
        <v>250</v>
      </c>
      <c r="G20" s="154">
        <f t="shared" si="15"/>
        <v>250</v>
      </c>
      <c r="H20" s="154">
        <f t="shared" si="15"/>
        <v>0</v>
      </c>
      <c r="I20" s="154">
        <f t="shared" si="15"/>
        <v>0</v>
      </c>
      <c r="J20" s="154">
        <f t="shared" si="15"/>
        <v>0</v>
      </c>
      <c r="K20" s="154">
        <f t="shared" si="15"/>
        <v>0</v>
      </c>
      <c r="L20" s="154">
        <f t="shared" si="15"/>
        <v>0</v>
      </c>
      <c r="M20" s="154">
        <f t="shared" si="15"/>
        <v>0</v>
      </c>
      <c r="N20" s="154">
        <f t="shared" si="15"/>
        <v>0</v>
      </c>
      <c r="O20" s="154">
        <f t="shared" si="15"/>
        <v>0</v>
      </c>
      <c r="P20" s="154">
        <f t="shared" si="15"/>
        <v>0</v>
      </c>
      <c r="Q20" s="154">
        <f t="shared" si="15"/>
        <v>0</v>
      </c>
      <c r="R20" s="154">
        <f t="shared" si="15"/>
        <v>0</v>
      </c>
      <c r="S20" s="154">
        <f t="shared" si="15"/>
        <v>0</v>
      </c>
      <c r="T20" s="154">
        <f t="shared" si="15"/>
        <v>0</v>
      </c>
      <c r="U20" s="154">
        <f t="shared" si="15"/>
        <v>0</v>
      </c>
      <c r="V20" s="154">
        <f t="shared" si="15"/>
        <v>0</v>
      </c>
      <c r="W20" s="154">
        <f t="shared" si="15"/>
        <v>0</v>
      </c>
      <c r="X20" s="154">
        <f t="shared" si="15"/>
        <v>0</v>
      </c>
      <c r="Y20" s="154">
        <f t="shared" si="15"/>
        <v>0</v>
      </c>
      <c r="Z20" s="154">
        <f t="shared" si="15"/>
        <v>0</v>
      </c>
      <c r="AA20" s="154">
        <f t="shared" si="15"/>
        <v>0</v>
      </c>
      <c r="AB20" s="154">
        <f t="shared" si="15"/>
        <v>0</v>
      </c>
      <c r="AC20" s="154">
        <f t="shared" si="15"/>
        <v>0</v>
      </c>
      <c r="AD20" s="154">
        <f t="shared" si="15"/>
        <v>0</v>
      </c>
      <c r="AE20" s="154">
        <f t="shared" si="15"/>
        <v>0</v>
      </c>
      <c r="AF20" s="154">
        <f t="shared" si="15"/>
        <v>0</v>
      </c>
      <c r="AG20" s="154">
        <f t="shared" si="15"/>
        <v>0</v>
      </c>
      <c r="AH20" s="154">
        <f t="shared" si="15"/>
        <v>0</v>
      </c>
      <c r="AI20" s="154">
        <f t="shared" si="15"/>
        <v>0</v>
      </c>
      <c r="AJ20" s="154">
        <f t="shared" si="15"/>
        <v>0</v>
      </c>
      <c r="AK20" s="154">
        <f t="shared" si="15"/>
        <v>0</v>
      </c>
      <c r="AL20" s="154">
        <f t="shared" si="15"/>
        <v>0</v>
      </c>
      <c r="AM20" s="154">
        <f t="shared" si="15"/>
        <v>0</v>
      </c>
      <c r="AN20" s="154">
        <f t="shared" si="15"/>
        <v>0</v>
      </c>
      <c r="AO20" s="154">
        <f t="shared" si="15"/>
        <v>0</v>
      </c>
      <c r="AP20" s="154">
        <f t="shared" si="15"/>
        <v>0</v>
      </c>
    </row>
    <row r="21" spans="2:42" ht="14.5">
      <c r="B21" s="13" t="s">
        <v>290</v>
      </c>
      <c r="C21" s="13" t="s">
        <v>136</v>
      </c>
      <c r="D21" s="157">
        <f>SUM(F21:AP21)</f>
        <v>1100</v>
      </c>
      <c r="E21"/>
      <c r="F21" s="154">
        <f t="shared" ref="F21:AP21" si="16">$D$20/$D$30*F9</f>
        <v>0</v>
      </c>
      <c r="G21" s="154">
        <f t="shared" si="16"/>
        <v>0</v>
      </c>
      <c r="H21" s="154">
        <f t="shared" si="16"/>
        <v>50</v>
      </c>
      <c r="I21" s="154">
        <f t="shared" si="16"/>
        <v>50</v>
      </c>
      <c r="J21" s="154">
        <f t="shared" si="16"/>
        <v>50</v>
      </c>
      <c r="K21" s="154">
        <f t="shared" si="16"/>
        <v>50</v>
      </c>
      <c r="L21" s="154">
        <f t="shared" si="16"/>
        <v>50</v>
      </c>
      <c r="M21" s="154">
        <f t="shared" si="16"/>
        <v>50</v>
      </c>
      <c r="N21" s="154">
        <f t="shared" si="16"/>
        <v>50</v>
      </c>
      <c r="O21" s="154">
        <f t="shared" si="16"/>
        <v>50</v>
      </c>
      <c r="P21" s="154">
        <f t="shared" si="16"/>
        <v>50</v>
      </c>
      <c r="Q21" s="154">
        <f t="shared" si="16"/>
        <v>50</v>
      </c>
      <c r="R21" s="154">
        <f t="shared" si="16"/>
        <v>50</v>
      </c>
      <c r="S21" s="154">
        <f t="shared" si="16"/>
        <v>50</v>
      </c>
      <c r="T21" s="154">
        <f t="shared" si="16"/>
        <v>50</v>
      </c>
      <c r="U21" s="154">
        <f t="shared" si="16"/>
        <v>50</v>
      </c>
      <c r="V21" s="154">
        <f t="shared" si="16"/>
        <v>50</v>
      </c>
      <c r="W21" s="154">
        <f t="shared" si="16"/>
        <v>50</v>
      </c>
      <c r="X21" s="154">
        <f t="shared" si="16"/>
        <v>50</v>
      </c>
      <c r="Y21" s="154">
        <f t="shared" si="16"/>
        <v>50</v>
      </c>
      <c r="Z21" s="154">
        <f t="shared" si="16"/>
        <v>50</v>
      </c>
      <c r="AA21" s="154">
        <f t="shared" si="16"/>
        <v>50</v>
      </c>
      <c r="AB21" s="154">
        <f t="shared" si="16"/>
        <v>50</v>
      </c>
      <c r="AC21" s="154">
        <f t="shared" si="16"/>
        <v>50</v>
      </c>
      <c r="AD21" s="154">
        <f t="shared" si="16"/>
        <v>0</v>
      </c>
      <c r="AE21" s="154">
        <f t="shared" si="16"/>
        <v>0</v>
      </c>
      <c r="AF21" s="154">
        <f t="shared" si="16"/>
        <v>0</v>
      </c>
      <c r="AG21" s="154">
        <f t="shared" si="16"/>
        <v>0</v>
      </c>
      <c r="AH21" s="154">
        <f t="shared" si="16"/>
        <v>0</v>
      </c>
      <c r="AI21" s="154">
        <f t="shared" si="16"/>
        <v>0</v>
      </c>
      <c r="AJ21" s="154">
        <f t="shared" si="16"/>
        <v>0</v>
      </c>
      <c r="AK21" s="154">
        <f t="shared" si="16"/>
        <v>0</v>
      </c>
      <c r="AL21" s="154">
        <f t="shared" si="16"/>
        <v>0</v>
      </c>
      <c r="AM21" s="154">
        <f t="shared" si="16"/>
        <v>0</v>
      </c>
      <c r="AN21" s="154">
        <f t="shared" si="16"/>
        <v>0</v>
      </c>
      <c r="AO21" s="154">
        <f t="shared" si="16"/>
        <v>0</v>
      </c>
      <c r="AP21" s="154">
        <f t="shared" si="16"/>
        <v>0</v>
      </c>
    </row>
    <row r="22" spans="2:42">
      <c r="B22" s="94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78"/>
      <c r="W22" s="78"/>
      <c r="X22" s="78"/>
      <c r="Y22" s="78"/>
      <c r="Z22" s="78"/>
      <c r="AA22" s="78"/>
      <c r="AB22" s="78"/>
      <c r="AC22" s="78"/>
      <c r="AD22" s="78"/>
    </row>
    <row r="23" spans="2:42">
      <c r="F23" s="81"/>
    </row>
    <row r="24" spans="2:42" s="80" customFormat="1">
      <c r="B24" s="80" t="s">
        <v>137</v>
      </c>
    </row>
    <row r="25" spans="2:42">
      <c r="F25" s="81"/>
    </row>
    <row r="26" spans="2:42">
      <c r="B26" s="28" t="s">
        <v>138</v>
      </c>
    </row>
    <row r="27" spans="2:42">
      <c r="B27" s="13" t="s">
        <v>292</v>
      </c>
      <c r="C27" s="13" t="s">
        <v>139</v>
      </c>
      <c r="D27" s="164">
        <v>30</v>
      </c>
    </row>
    <row r="28" spans="2:42">
      <c r="B28" s="13" t="s">
        <v>293</v>
      </c>
      <c r="C28" s="13" t="s">
        <v>139</v>
      </c>
      <c r="D28" s="164">
        <v>30</v>
      </c>
    </row>
    <row r="29" spans="2:42"/>
    <row r="30" spans="2:42">
      <c r="B30" s="13" t="s">
        <v>291</v>
      </c>
      <c r="C30" s="13" t="s">
        <v>140</v>
      </c>
      <c r="D30" s="164">
        <v>10</v>
      </c>
    </row>
    <row r="31" spans="2:42"/>
    <row r="32" spans="2:42">
      <c r="B32" s="13" t="s">
        <v>141</v>
      </c>
      <c r="C32" s="13" t="s">
        <v>4</v>
      </c>
      <c r="D32" s="165">
        <v>0.05</v>
      </c>
    </row>
    <row r="33" spans="2:42">
      <c r="B33" s="13" t="s">
        <v>142</v>
      </c>
      <c r="C33" s="13" t="s">
        <v>4</v>
      </c>
      <c r="D33" s="165">
        <v>0.19500000000000001</v>
      </c>
    </row>
    <row r="34" spans="2:42">
      <c r="B34" s="13" t="s">
        <v>143</v>
      </c>
      <c r="C34" s="13" t="s">
        <v>4</v>
      </c>
      <c r="D34" s="165">
        <f>1.65%+7.6%</f>
        <v>9.2499999999999999E-2</v>
      </c>
    </row>
    <row r="35" spans="2:42">
      <c r="B35" s="13" t="s">
        <v>144</v>
      </c>
      <c r="D35" s="115">
        <v>0.34</v>
      </c>
    </row>
    <row r="36" spans="2:42"/>
    <row r="37" spans="2:42">
      <c r="B37" s="13" t="s">
        <v>145</v>
      </c>
      <c r="D37" s="114">
        <v>0.12</v>
      </c>
    </row>
    <row r="38" spans="2:42"/>
    <row r="39" spans="2:42" s="80" customFormat="1">
      <c r="B39" s="80" t="s">
        <v>146</v>
      </c>
    </row>
    <row r="40" spans="2:42" s="82" customFormat="1">
      <c r="B40" s="82" t="s">
        <v>147</v>
      </c>
      <c r="F40" s="101" cm="1">
        <f t="array" ref="F40:AP40">F2:AP2</f>
        <v>2025</v>
      </c>
      <c r="G40" s="82">
        <v>2026</v>
      </c>
      <c r="H40" s="82">
        <v>2027</v>
      </c>
      <c r="I40" s="82">
        <v>2028</v>
      </c>
      <c r="J40" s="82">
        <v>2029</v>
      </c>
      <c r="K40" s="82">
        <v>2030</v>
      </c>
      <c r="L40" s="82">
        <v>2031</v>
      </c>
      <c r="M40" s="82">
        <v>2032</v>
      </c>
      <c r="N40" s="82">
        <v>2033</v>
      </c>
      <c r="O40" s="82">
        <v>2034</v>
      </c>
      <c r="P40" s="82">
        <v>2035</v>
      </c>
      <c r="Q40" s="82">
        <v>2036</v>
      </c>
      <c r="R40" s="82">
        <v>2037</v>
      </c>
      <c r="S40" s="82">
        <v>2038</v>
      </c>
      <c r="T40" s="82">
        <v>2039</v>
      </c>
      <c r="U40" s="82">
        <v>2040</v>
      </c>
      <c r="V40" s="82">
        <v>2041</v>
      </c>
      <c r="W40" s="82">
        <v>2042</v>
      </c>
      <c r="X40" s="82">
        <v>2043</v>
      </c>
      <c r="Y40" s="82">
        <v>2044</v>
      </c>
      <c r="Z40" s="82">
        <v>2045</v>
      </c>
      <c r="AA40" s="82">
        <v>2046</v>
      </c>
      <c r="AB40" s="82">
        <v>2047</v>
      </c>
      <c r="AC40" s="82">
        <v>2048</v>
      </c>
      <c r="AD40" s="82">
        <v>2049</v>
      </c>
      <c r="AE40" s="82">
        <v>2050</v>
      </c>
      <c r="AF40" s="82">
        <v>2051</v>
      </c>
      <c r="AG40" s="82">
        <v>2052</v>
      </c>
      <c r="AH40" s="82">
        <v>2053</v>
      </c>
      <c r="AI40" s="82">
        <v>2054</v>
      </c>
      <c r="AJ40" s="82">
        <v>2055</v>
      </c>
      <c r="AK40" s="82">
        <v>2056</v>
      </c>
      <c r="AL40" s="82">
        <v>2057</v>
      </c>
      <c r="AM40" s="82">
        <v>2058</v>
      </c>
      <c r="AN40" s="82">
        <v>2059</v>
      </c>
      <c r="AO40" s="82">
        <v>2060</v>
      </c>
      <c r="AP40" s="82">
        <v>2061</v>
      </c>
    </row>
    <row r="41" spans="2:42" s="27" customFormat="1" outlineLevel="1">
      <c r="B41" s="27" t="s">
        <v>148</v>
      </c>
      <c r="C41" s="27" t="s">
        <v>136</v>
      </c>
      <c r="E41" s="96">
        <f t="shared" ref="E41:E52" si="17">SUM(F41:AD41)</f>
        <v>5459.7967077588</v>
      </c>
      <c r="F41" s="97">
        <f t="shared" ref="F41:AP41" si="18">F13</f>
        <v>0</v>
      </c>
      <c r="G41" s="97">
        <f t="shared" si="18"/>
        <v>0</v>
      </c>
      <c r="H41" s="97">
        <f t="shared" si="18"/>
        <v>200</v>
      </c>
      <c r="I41" s="97">
        <f t="shared" si="18"/>
        <v>204</v>
      </c>
      <c r="J41" s="97">
        <f t="shared" si="18"/>
        <v>208.08</v>
      </c>
      <c r="K41" s="97">
        <f t="shared" si="18"/>
        <v>212.24160000000001</v>
      </c>
      <c r="L41" s="97">
        <f t="shared" si="18"/>
        <v>216.48643200000001</v>
      </c>
      <c r="M41" s="97">
        <f t="shared" si="18"/>
        <v>220.81616064000002</v>
      </c>
      <c r="N41" s="97">
        <f t="shared" si="18"/>
        <v>225.23248385280002</v>
      </c>
      <c r="O41" s="97">
        <f t="shared" si="18"/>
        <v>229.73713352985601</v>
      </c>
      <c r="P41" s="97">
        <f t="shared" si="18"/>
        <v>234.33187620045314</v>
      </c>
      <c r="Q41" s="97">
        <f t="shared" si="18"/>
        <v>239.0185137244622</v>
      </c>
      <c r="R41" s="97">
        <f t="shared" si="18"/>
        <v>243.79888399895145</v>
      </c>
      <c r="S41" s="97">
        <f t="shared" si="18"/>
        <v>248.67486167893048</v>
      </c>
      <c r="T41" s="97">
        <f t="shared" si="18"/>
        <v>253.64835891250911</v>
      </c>
      <c r="U41" s="97">
        <f t="shared" si="18"/>
        <v>258.72132609075931</v>
      </c>
      <c r="V41" s="97">
        <f t="shared" si="18"/>
        <v>263.89575261257448</v>
      </c>
      <c r="W41" s="97">
        <f t="shared" si="18"/>
        <v>269.17366766482598</v>
      </c>
      <c r="X41" s="97">
        <f t="shared" si="18"/>
        <v>274.55714101812254</v>
      </c>
      <c r="Y41" s="97">
        <f t="shared" si="18"/>
        <v>280.04828383848502</v>
      </c>
      <c r="Z41" s="97">
        <f t="shared" si="18"/>
        <v>285.64924951525472</v>
      </c>
      <c r="AA41" s="97">
        <f t="shared" si="18"/>
        <v>291.3622345055598</v>
      </c>
      <c r="AB41" s="97">
        <f t="shared" si="18"/>
        <v>297.18947919567103</v>
      </c>
      <c r="AC41" s="97">
        <f t="shared" si="18"/>
        <v>303.13326877958445</v>
      </c>
      <c r="AD41" s="97">
        <f t="shared" si="18"/>
        <v>0</v>
      </c>
      <c r="AE41" s="97">
        <f t="shared" si="18"/>
        <v>0</v>
      </c>
      <c r="AF41" s="97">
        <f t="shared" si="18"/>
        <v>0</v>
      </c>
      <c r="AG41" s="97">
        <f t="shared" si="18"/>
        <v>0</v>
      </c>
      <c r="AH41" s="97">
        <f t="shared" si="18"/>
        <v>0</v>
      </c>
      <c r="AI41" s="97">
        <f t="shared" si="18"/>
        <v>0</v>
      </c>
      <c r="AJ41" s="97">
        <f t="shared" si="18"/>
        <v>0</v>
      </c>
      <c r="AK41" s="97">
        <f t="shared" si="18"/>
        <v>0</v>
      </c>
      <c r="AL41" s="97">
        <f t="shared" si="18"/>
        <v>0</v>
      </c>
      <c r="AM41" s="97">
        <f t="shared" si="18"/>
        <v>0</v>
      </c>
      <c r="AN41" s="97">
        <f t="shared" si="18"/>
        <v>0</v>
      </c>
      <c r="AO41" s="97">
        <f t="shared" si="18"/>
        <v>0</v>
      </c>
      <c r="AP41" s="97">
        <f t="shared" si="18"/>
        <v>0</v>
      </c>
    </row>
    <row r="42" spans="2:42" s="27" customFormat="1" outlineLevel="1">
      <c r="B42" s="27" t="s">
        <v>149</v>
      </c>
      <c r="C42" s="27" t="s">
        <v>136</v>
      </c>
      <c r="D42" s="99"/>
      <c r="E42" s="96">
        <f t="shared" si="17"/>
        <v>-1744.2003057523955</v>
      </c>
      <c r="F42" s="97">
        <f t="shared" ref="F42:AP42" si="19">F43+F44+F45</f>
        <v>0</v>
      </c>
      <c r="G42" s="97">
        <f t="shared" si="19"/>
        <v>0</v>
      </c>
      <c r="H42" s="97">
        <f t="shared" si="19"/>
        <v>-63.892499999999998</v>
      </c>
      <c r="I42" s="97">
        <f t="shared" si="19"/>
        <v>-65.170349999999999</v>
      </c>
      <c r="J42" s="97">
        <f t="shared" si="19"/>
        <v>-66.473757000000006</v>
      </c>
      <c r="K42" s="97">
        <f t="shared" si="19"/>
        <v>-67.803232140000006</v>
      </c>
      <c r="L42" s="97">
        <f t="shared" si="19"/>
        <v>-69.159296782799998</v>
      </c>
      <c r="M42" s="97">
        <f t="shared" si="19"/>
        <v>-70.542482718456</v>
      </c>
      <c r="N42" s="97">
        <f t="shared" si="19"/>
        <v>-71.953332372825116</v>
      </c>
      <c r="O42" s="97">
        <f t="shared" si="19"/>
        <v>-73.39239902028163</v>
      </c>
      <c r="P42" s="97">
        <f t="shared" si="19"/>
        <v>-74.860247000687266</v>
      </c>
      <c r="Q42" s="97">
        <f t="shared" si="19"/>
        <v>-76.357451940701011</v>
      </c>
      <c r="R42" s="97">
        <f t="shared" si="19"/>
        <v>-77.884600979515028</v>
      </c>
      <c r="S42" s="97">
        <f t="shared" si="19"/>
        <v>-79.442292999105334</v>
      </c>
      <c r="T42" s="97">
        <f t="shared" si="19"/>
        <v>-81.031138859087434</v>
      </c>
      <c r="U42" s="97">
        <f t="shared" si="19"/>
        <v>-82.6517616362692</v>
      </c>
      <c r="V42" s="97">
        <f t="shared" si="19"/>
        <v>-84.304796868994572</v>
      </c>
      <c r="W42" s="97">
        <f t="shared" si="19"/>
        <v>-85.990892806374475</v>
      </c>
      <c r="X42" s="97">
        <f t="shared" si="19"/>
        <v>-87.710710662501981</v>
      </c>
      <c r="Y42" s="97">
        <f t="shared" si="19"/>
        <v>-89.464924875752018</v>
      </c>
      <c r="Z42" s="97">
        <f t="shared" si="19"/>
        <v>-91.254223373267067</v>
      </c>
      <c r="AA42" s="97">
        <f t="shared" si="19"/>
        <v>-93.079307840732397</v>
      </c>
      <c r="AB42" s="97">
        <f t="shared" si="19"/>
        <v>-94.94089399754705</v>
      </c>
      <c r="AC42" s="97">
        <f t="shared" si="19"/>
        <v>-96.839711877498004</v>
      </c>
      <c r="AD42" s="97">
        <f t="shared" si="19"/>
        <v>0</v>
      </c>
      <c r="AE42" s="97">
        <f t="shared" si="19"/>
        <v>0</v>
      </c>
      <c r="AF42" s="97">
        <f t="shared" si="19"/>
        <v>0</v>
      </c>
      <c r="AG42" s="97">
        <f t="shared" si="19"/>
        <v>0</v>
      </c>
      <c r="AH42" s="97">
        <f t="shared" si="19"/>
        <v>0</v>
      </c>
      <c r="AI42" s="97">
        <f t="shared" si="19"/>
        <v>0</v>
      </c>
      <c r="AJ42" s="97">
        <f t="shared" si="19"/>
        <v>0</v>
      </c>
      <c r="AK42" s="97">
        <f t="shared" si="19"/>
        <v>0</v>
      </c>
      <c r="AL42" s="97">
        <f t="shared" si="19"/>
        <v>0</v>
      </c>
      <c r="AM42" s="97">
        <f t="shared" si="19"/>
        <v>0</v>
      </c>
      <c r="AN42" s="97">
        <f t="shared" si="19"/>
        <v>0</v>
      </c>
      <c r="AO42" s="97">
        <f t="shared" si="19"/>
        <v>0</v>
      </c>
      <c r="AP42" s="97">
        <f t="shared" si="19"/>
        <v>0</v>
      </c>
    </row>
    <row r="43" spans="2:42" outlineLevel="1">
      <c r="B43" s="23" t="s">
        <v>151</v>
      </c>
      <c r="C43" s="13" t="s">
        <v>136</v>
      </c>
      <c r="E43" s="84">
        <f t="shared" si="17"/>
        <v>-1064.6603580129661</v>
      </c>
      <c r="F43" s="84">
        <f t="shared" ref="F43:AP43" si="20">-F41*$D$33</f>
        <v>0</v>
      </c>
      <c r="G43" s="84">
        <f t="shared" si="20"/>
        <v>0</v>
      </c>
      <c r="H43" s="84">
        <f t="shared" si="20"/>
        <v>-39</v>
      </c>
      <c r="I43" s="84">
        <f t="shared" si="20"/>
        <v>-39.78</v>
      </c>
      <c r="J43" s="84">
        <f t="shared" si="20"/>
        <v>-40.575600000000001</v>
      </c>
      <c r="K43" s="84">
        <f t="shared" si="20"/>
        <v>-41.387112000000002</v>
      </c>
      <c r="L43" s="84">
        <f t="shared" si="20"/>
        <v>-42.214854240000001</v>
      </c>
      <c r="M43" s="84">
        <f t="shared" si="20"/>
        <v>-43.059151324800006</v>
      </c>
      <c r="N43" s="84">
        <f t="shared" si="20"/>
        <v>-43.920334351296006</v>
      </c>
      <c r="O43" s="84">
        <f t="shared" si="20"/>
        <v>-44.798741038321921</v>
      </c>
      <c r="P43" s="84">
        <f t="shared" si="20"/>
        <v>-45.694715859088362</v>
      </c>
      <c r="Q43" s="84">
        <f t="shared" si="20"/>
        <v>-46.608610176270133</v>
      </c>
      <c r="R43" s="84">
        <f t="shared" si="20"/>
        <v>-47.540782379795537</v>
      </c>
      <c r="S43" s="84">
        <f t="shared" si="20"/>
        <v>-48.491598027391447</v>
      </c>
      <c r="T43" s="84">
        <f t="shared" si="20"/>
        <v>-49.461429987939276</v>
      </c>
      <c r="U43" s="84">
        <f t="shared" si="20"/>
        <v>-50.450658587698065</v>
      </c>
      <c r="V43" s="84">
        <f t="shared" si="20"/>
        <v>-51.459671759452029</v>
      </c>
      <c r="W43" s="84">
        <f t="shared" si="20"/>
        <v>-52.488865194641072</v>
      </c>
      <c r="X43" s="84">
        <f t="shared" si="20"/>
        <v>-53.538642498533896</v>
      </c>
      <c r="Y43" s="84">
        <f t="shared" si="20"/>
        <v>-54.609415348504584</v>
      </c>
      <c r="Z43" s="84">
        <f t="shared" si="20"/>
        <v>-55.701603655474671</v>
      </c>
      <c r="AA43" s="84">
        <f t="shared" si="20"/>
        <v>-56.815635728584162</v>
      </c>
      <c r="AB43" s="84">
        <f t="shared" si="20"/>
        <v>-57.95194844315585</v>
      </c>
      <c r="AC43" s="84">
        <f t="shared" si="20"/>
        <v>-59.110987412018972</v>
      </c>
      <c r="AD43" s="84">
        <f t="shared" si="20"/>
        <v>0</v>
      </c>
      <c r="AE43" s="84">
        <f t="shared" si="20"/>
        <v>0</v>
      </c>
      <c r="AF43" s="84">
        <f t="shared" si="20"/>
        <v>0</v>
      </c>
      <c r="AG43" s="84">
        <f t="shared" si="20"/>
        <v>0</v>
      </c>
      <c r="AH43" s="84">
        <f t="shared" si="20"/>
        <v>0</v>
      </c>
      <c r="AI43" s="84">
        <f t="shared" si="20"/>
        <v>0</v>
      </c>
      <c r="AJ43" s="84">
        <f t="shared" si="20"/>
        <v>0</v>
      </c>
      <c r="AK43" s="84">
        <f t="shared" si="20"/>
        <v>0</v>
      </c>
      <c r="AL43" s="84">
        <f t="shared" si="20"/>
        <v>0</v>
      </c>
      <c r="AM43" s="84">
        <f t="shared" si="20"/>
        <v>0</v>
      </c>
      <c r="AN43" s="84">
        <f t="shared" si="20"/>
        <v>0</v>
      </c>
      <c r="AO43" s="84">
        <f t="shared" si="20"/>
        <v>0</v>
      </c>
      <c r="AP43" s="84">
        <f t="shared" si="20"/>
        <v>0</v>
      </c>
    </row>
    <row r="44" spans="2:42" outlineLevel="1">
      <c r="B44" s="23" t="s">
        <v>150</v>
      </c>
      <c r="C44" s="13" t="s">
        <v>136</v>
      </c>
      <c r="E44" s="84">
        <f t="shared" si="17"/>
        <v>-272.98983538794005</v>
      </c>
      <c r="F44" s="84">
        <f t="shared" ref="F44:AP44" si="21">-$D$32*F41</f>
        <v>0</v>
      </c>
      <c r="G44" s="84">
        <f t="shared" si="21"/>
        <v>0</v>
      </c>
      <c r="H44" s="84">
        <f t="shared" si="21"/>
        <v>-10</v>
      </c>
      <c r="I44" s="84">
        <f t="shared" si="21"/>
        <v>-10.200000000000001</v>
      </c>
      <c r="J44" s="84">
        <f t="shared" si="21"/>
        <v>-10.404000000000002</v>
      </c>
      <c r="K44" s="84">
        <f t="shared" si="21"/>
        <v>-10.612080000000001</v>
      </c>
      <c r="L44" s="84">
        <f t="shared" si="21"/>
        <v>-10.824321600000001</v>
      </c>
      <c r="M44" s="84">
        <f t="shared" si="21"/>
        <v>-11.040808032000001</v>
      </c>
      <c r="N44" s="84">
        <f t="shared" si="21"/>
        <v>-11.261624192640001</v>
      </c>
      <c r="O44" s="84">
        <f t="shared" si="21"/>
        <v>-11.486856676492801</v>
      </c>
      <c r="P44" s="84">
        <f t="shared" si="21"/>
        <v>-11.716593810022658</v>
      </c>
      <c r="Q44" s="84">
        <f t="shared" si="21"/>
        <v>-11.95092568622311</v>
      </c>
      <c r="R44" s="84">
        <f t="shared" si="21"/>
        <v>-12.189944199947574</v>
      </c>
      <c r="S44" s="84">
        <f t="shared" si="21"/>
        <v>-12.433743083946524</v>
      </c>
      <c r="T44" s="84">
        <f t="shared" si="21"/>
        <v>-12.682417945625456</v>
      </c>
      <c r="U44" s="84">
        <f t="shared" si="21"/>
        <v>-12.936066304537967</v>
      </c>
      <c r="V44" s="84">
        <f t="shared" si="21"/>
        <v>-13.194787630628724</v>
      </c>
      <c r="W44" s="84">
        <f t="shared" si="21"/>
        <v>-13.458683383241301</v>
      </c>
      <c r="X44" s="84">
        <f t="shared" si="21"/>
        <v>-13.727857050906128</v>
      </c>
      <c r="Y44" s="84">
        <f t="shared" si="21"/>
        <v>-14.002414191924252</v>
      </c>
      <c r="Z44" s="84">
        <f t="shared" si="21"/>
        <v>-14.282462475762737</v>
      </c>
      <c r="AA44" s="84">
        <f t="shared" si="21"/>
        <v>-14.568111725277991</v>
      </c>
      <c r="AB44" s="84">
        <f t="shared" si="21"/>
        <v>-14.859473959783552</v>
      </c>
      <c r="AC44" s="84">
        <f t="shared" si="21"/>
        <v>-15.156663438979223</v>
      </c>
      <c r="AD44" s="84">
        <f t="shared" si="21"/>
        <v>0</v>
      </c>
      <c r="AE44" s="84">
        <f t="shared" si="21"/>
        <v>0</v>
      </c>
      <c r="AF44" s="84">
        <f t="shared" si="21"/>
        <v>0</v>
      </c>
      <c r="AG44" s="84">
        <f t="shared" si="21"/>
        <v>0</v>
      </c>
      <c r="AH44" s="84">
        <f t="shared" si="21"/>
        <v>0</v>
      </c>
      <c r="AI44" s="84">
        <f t="shared" si="21"/>
        <v>0</v>
      </c>
      <c r="AJ44" s="84">
        <f t="shared" si="21"/>
        <v>0</v>
      </c>
      <c r="AK44" s="84">
        <f t="shared" si="21"/>
        <v>0</v>
      </c>
      <c r="AL44" s="84">
        <f t="shared" si="21"/>
        <v>0</v>
      </c>
      <c r="AM44" s="84">
        <f t="shared" si="21"/>
        <v>0</v>
      </c>
      <c r="AN44" s="84">
        <f t="shared" si="21"/>
        <v>0</v>
      </c>
      <c r="AO44" s="84">
        <f t="shared" si="21"/>
        <v>0</v>
      </c>
      <c r="AP44" s="84">
        <f t="shared" si="21"/>
        <v>0</v>
      </c>
    </row>
    <row r="45" spans="2:42" outlineLevel="1">
      <c r="B45" s="23" t="s">
        <v>152</v>
      </c>
      <c r="C45" s="13" t="s">
        <v>136</v>
      </c>
      <c r="E45" s="84">
        <f t="shared" si="17"/>
        <v>-406.55011235148959</v>
      </c>
      <c r="F45" s="83">
        <f t="shared" ref="F45:AP45" si="22">-(F41+F43)*$D$34</f>
        <v>0</v>
      </c>
      <c r="G45" s="83">
        <f t="shared" si="22"/>
        <v>0</v>
      </c>
      <c r="H45" s="83">
        <f t="shared" si="22"/>
        <v>-14.8925</v>
      </c>
      <c r="I45" s="83">
        <f t="shared" si="22"/>
        <v>-15.19035</v>
      </c>
      <c r="J45" s="83">
        <f t="shared" si="22"/>
        <v>-15.494157</v>
      </c>
      <c r="K45" s="83">
        <f t="shared" si="22"/>
        <v>-15.80404014</v>
      </c>
      <c r="L45" s="83">
        <f t="shared" si="22"/>
        <v>-16.1201209428</v>
      </c>
      <c r="M45" s="83">
        <f t="shared" si="22"/>
        <v>-16.442523361656001</v>
      </c>
      <c r="N45" s="83">
        <f t="shared" si="22"/>
        <v>-16.771373828889118</v>
      </c>
      <c r="O45" s="83">
        <f t="shared" si="22"/>
        <v>-17.106801305466906</v>
      </c>
      <c r="P45" s="83">
        <f t="shared" si="22"/>
        <v>-17.448937331576243</v>
      </c>
      <c r="Q45" s="83">
        <f t="shared" si="22"/>
        <v>-17.797916078207766</v>
      </c>
      <c r="R45" s="83">
        <f t="shared" si="22"/>
        <v>-18.153874399771922</v>
      </c>
      <c r="S45" s="83">
        <f t="shared" si="22"/>
        <v>-18.516951887767362</v>
      </c>
      <c r="T45" s="83">
        <f t="shared" si="22"/>
        <v>-18.887290925522709</v>
      </c>
      <c r="U45" s="83">
        <f t="shared" si="22"/>
        <v>-19.265036744033164</v>
      </c>
      <c r="V45" s="83">
        <f t="shared" si="22"/>
        <v>-19.650337478913826</v>
      </c>
      <c r="W45" s="83">
        <f t="shared" si="22"/>
        <v>-20.043344228492103</v>
      </c>
      <c r="X45" s="83">
        <f t="shared" si="22"/>
        <v>-20.444211113061947</v>
      </c>
      <c r="Y45" s="83">
        <f t="shared" si="22"/>
        <v>-20.853095335323193</v>
      </c>
      <c r="Z45" s="83">
        <f t="shared" si="22"/>
        <v>-21.270157242029654</v>
      </c>
      <c r="AA45" s="83">
        <f t="shared" si="22"/>
        <v>-21.695560386870245</v>
      </c>
      <c r="AB45" s="83">
        <f t="shared" si="22"/>
        <v>-22.129471594607654</v>
      </c>
      <c r="AC45" s="83">
        <f t="shared" si="22"/>
        <v>-22.572061026499807</v>
      </c>
      <c r="AD45" s="83">
        <f t="shared" si="22"/>
        <v>0</v>
      </c>
      <c r="AE45" s="83">
        <f t="shared" si="22"/>
        <v>0</v>
      </c>
      <c r="AF45" s="83">
        <f t="shared" si="22"/>
        <v>0</v>
      </c>
      <c r="AG45" s="83">
        <f t="shared" si="22"/>
        <v>0</v>
      </c>
      <c r="AH45" s="83">
        <f t="shared" si="22"/>
        <v>0</v>
      </c>
      <c r="AI45" s="83">
        <f t="shared" si="22"/>
        <v>0</v>
      </c>
      <c r="AJ45" s="83">
        <f t="shared" si="22"/>
        <v>0</v>
      </c>
      <c r="AK45" s="83">
        <f t="shared" si="22"/>
        <v>0</v>
      </c>
      <c r="AL45" s="83">
        <f t="shared" si="22"/>
        <v>0</v>
      </c>
      <c r="AM45" s="83">
        <f t="shared" si="22"/>
        <v>0</v>
      </c>
      <c r="AN45" s="83">
        <f t="shared" si="22"/>
        <v>0</v>
      </c>
      <c r="AO45" s="83">
        <f t="shared" si="22"/>
        <v>0</v>
      </c>
      <c r="AP45" s="83">
        <f t="shared" si="22"/>
        <v>0</v>
      </c>
    </row>
    <row r="46" spans="2:42" s="27" customFormat="1" outlineLevel="1">
      <c r="B46" s="27" t="s">
        <v>153</v>
      </c>
      <c r="C46" s="27" t="s">
        <v>136</v>
      </c>
      <c r="E46" s="96">
        <f t="shared" si="17"/>
        <v>3715.5964020064043</v>
      </c>
      <c r="F46" s="97">
        <f t="shared" ref="F46:AD46" si="23">F41+F42</f>
        <v>0</v>
      </c>
      <c r="G46" s="97">
        <f t="shared" si="23"/>
        <v>0</v>
      </c>
      <c r="H46" s="97">
        <f t="shared" si="23"/>
        <v>136.10750000000002</v>
      </c>
      <c r="I46" s="97">
        <f t="shared" si="23"/>
        <v>138.82965000000002</v>
      </c>
      <c r="J46" s="97">
        <f t="shared" si="23"/>
        <v>141.60624300000001</v>
      </c>
      <c r="K46" s="97">
        <f t="shared" si="23"/>
        <v>144.43836786</v>
      </c>
      <c r="L46" s="97">
        <f t="shared" si="23"/>
        <v>147.32713521720001</v>
      </c>
      <c r="M46" s="97">
        <f t="shared" si="23"/>
        <v>150.27367792154402</v>
      </c>
      <c r="N46" s="97">
        <f t="shared" si="23"/>
        <v>153.2791514799749</v>
      </c>
      <c r="O46" s="97">
        <f t="shared" si="23"/>
        <v>156.34473450957438</v>
      </c>
      <c r="P46" s="97">
        <f t="shared" si="23"/>
        <v>159.47162919976586</v>
      </c>
      <c r="Q46" s="97">
        <f t="shared" si="23"/>
        <v>162.66106178376117</v>
      </c>
      <c r="R46" s="97">
        <f t="shared" si="23"/>
        <v>165.91428301943643</v>
      </c>
      <c r="S46" s="97">
        <f t="shared" si="23"/>
        <v>169.23256867982514</v>
      </c>
      <c r="T46" s="97">
        <f t="shared" si="23"/>
        <v>172.61722005342168</v>
      </c>
      <c r="U46" s="97">
        <f t="shared" si="23"/>
        <v>176.06956445449009</v>
      </c>
      <c r="V46" s="97">
        <f t="shared" si="23"/>
        <v>179.59095574357991</v>
      </c>
      <c r="W46" s="97">
        <f t="shared" si="23"/>
        <v>183.18277485845152</v>
      </c>
      <c r="X46" s="97">
        <f t="shared" si="23"/>
        <v>186.84643035562056</v>
      </c>
      <c r="Y46" s="97">
        <f t="shared" si="23"/>
        <v>190.583358962733</v>
      </c>
      <c r="Z46" s="97">
        <f t="shared" si="23"/>
        <v>194.39502614198767</v>
      </c>
      <c r="AA46" s="97">
        <f t="shared" si="23"/>
        <v>198.28292666482741</v>
      </c>
      <c r="AB46" s="97">
        <f t="shared" si="23"/>
        <v>202.24858519812398</v>
      </c>
      <c r="AC46" s="97">
        <f t="shared" si="23"/>
        <v>206.29355690208644</v>
      </c>
      <c r="AD46" s="97">
        <f t="shared" si="23"/>
        <v>0</v>
      </c>
    </row>
    <row r="47" spans="2:42" s="27" customFormat="1" outlineLevel="1">
      <c r="B47" s="27" t="s">
        <v>154</v>
      </c>
      <c r="C47" s="27" t="s">
        <v>136</v>
      </c>
      <c r="E47" s="96">
        <f t="shared" si="17"/>
        <v>-1364.9491769397</v>
      </c>
      <c r="F47" s="97">
        <f t="shared" ref="F47:AP47" si="24">-F16</f>
        <v>0</v>
      </c>
      <c r="G47" s="97">
        <f t="shared" si="24"/>
        <v>0</v>
      </c>
      <c r="H47" s="97">
        <f t="shared" si="24"/>
        <v>-50</v>
      </c>
      <c r="I47" s="97">
        <f t="shared" si="24"/>
        <v>-51</v>
      </c>
      <c r="J47" s="97">
        <f t="shared" si="24"/>
        <v>-52.02</v>
      </c>
      <c r="K47" s="97">
        <f t="shared" si="24"/>
        <v>-53.060400000000001</v>
      </c>
      <c r="L47" s="97">
        <f t="shared" si="24"/>
        <v>-54.121608000000002</v>
      </c>
      <c r="M47" s="97">
        <f t="shared" si="24"/>
        <v>-55.204040160000005</v>
      </c>
      <c r="N47" s="97">
        <f t="shared" si="24"/>
        <v>-56.308120963200004</v>
      </c>
      <c r="O47" s="97">
        <f t="shared" si="24"/>
        <v>-57.434283382464002</v>
      </c>
      <c r="P47" s="97">
        <f t="shared" si="24"/>
        <v>-58.582969050113284</v>
      </c>
      <c r="Q47" s="97">
        <f t="shared" si="24"/>
        <v>-59.754628431115549</v>
      </c>
      <c r="R47" s="97">
        <f t="shared" si="24"/>
        <v>-60.949720999737863</v>
      </c>
      <c r="S47" s="97">
        <f t="shared" si="24"/>
        <v>-62.168715419732621</v>
      </c>
      <c r="T47" s="97">
        <f t="shared" si="24"/>
        <v>-63.412089728127278</v>
      </c>
      <c r="U47" s="97">
        <f t="shared" si="24"/>
        <v>-64.680331522689826</v>
      </c>
      <c r="V47" s="97">
        <f t="shared" si="24"/>
        <v>-65.973938153143621</v>
      </c>
      <c r="W47" s="97">
        <f t="shared" si="24"/>
        <v>-67.293416916206496</v>
      </c>
      <c r="X47" s="97">
        <f t="shared" si="24"/>
        <v>-68.639285254530634</v>
      </c>
      <c r="Y47" s="97">
        <f t="shared" si="24"/>
        <v>-70.012070959621255</v>
      </c>
      <c r="Z47" s="97">
        <f t="shared" si="24"/>
        <v>-71.412312378813681</v>
      </c>
      <c r="AA47" s="97">
        <f t="shared" si="24"/>
        <v>-72.840558626389949</v>
      </c>
      <c r="AB47" s="97">
        <f t="shared" si="24"/>
        <v>-74.297369798917757</v>
      </c>
      <c r="AC47" s="97">
        <f t="shared" si="24"/>
        <v>-75.783317194896114</v>
      </c>
      <c r="AD47" s="97">
        <f t="shared" si="24"/>
        <v>0</v>
      </c>
      <c r="AE47" s="97">
        <f t="shared" si="24"/>
        <v>0</v>
      </c>
      <c r="AF47" s="97">
        <f t="shared" si="24"/>
        <v>0</v>
      </c>
      <c r="AG47" s="97">
        <f t="shared" si="24"/>
        <v>0</v>
      </c>
      <c r="AH47" s="97">
        <f t="shared" si="24"/>
        <v>0</v>
      </c>
      <c r="AI47" s="97">
        <f t="shared" si="24"/>
        <v>0</v>
      </c>
      <c r="AJ47" s="97">
        <f t="shared" si="24"/>
        <v>0</v>
      </c>
      <c r="AK47" s="97">
        <f t="shared" si="24"/>
        <v>0</v>
      </c>
      <c r="AL47" s="97">
        <f t="shared" si="24"/>
        <v>0</v>
      </c>
      <c r="AM47" s="97">
        <f t="shared" si="24"/>
        <v>0</v>
      </c>
      <c r="AN47" s="97">
        <f t="shared" si="24"/>
        <v>0</v>
      </c>
      <c r="AO47" s="97">
        <f t="shared" si="24"/>
        <v>0</v>
      </c>
      <c r="AP47" s="97">
        <f t="shared" si="24"/>
        <v>0</v>
      </c>
    </row>
    <row r="48" spans="2:42" s="27" customFormat="1" outlineLevel="1">
      <c r="B48" s="27" t="s">
        <v>155</v>
      </c>
      <c r="C48" s="27" t="s">
        <v>136</v>
      </c>
      <c r="E48" s="96">
        <f t="shared" si="17"/>
        <v>2350.6472250667048</v>
      </c>
      <c r="F48" s="96">
        <f t="shared" ref="F48:AP48" si="25">F47+F46</f>
        <v>0</v>
      </c>
      <c r="G48" s="96">
        <f t="shared" si="25"/>
        <v>0</v>
      </c>
      <c r="H48" s="96">
        <f t="shared" si="25"/>
        <v>86.107500000000016</v>
      </c>
      <c r="I48" s="96">
        <f t="shared" si="25"/>
        <v>87.829650000000015</v>
      </c>
      <c r="J48" s="96">
        <f t="shared" si="25"/>
        <v>89.586242999999996</v>
      </c>
      <c r="K48" s="96">
        <f t="shared" si="25"/>
        <v>91.377967859999998</v>
      </c>
      <c r="L48" s="96">
        <f t="shared" si="25"/>
        <v>93.2055272172</v>
      </c>
      <c r="M48" s="96">
        <f t="shared" si="25"/>
        <v>95.069637761544016</v>
      </c>
      <c r="N48" s="96">
        <f t="shared" si="25"/>
        <v>96.971030516774903</v>
      </c>
      <c r="O48" s="96">
        <f t="shared" si="25"/>
        <v>98.910451127110377</v>
      </c>
      <c r="P48" s="96">
        <f t="shared" si="25"/>
        <v>100.88866014965257</v>
      </c>
      <c r="Q48" s="96">
        <f t="shared" si="25"/>
        <v>102.90643335264562</v>
      </c>
      <c r="R48" s="96">
        <f t="shared" si="25"/>
        <v>104.96456201969856</v>
      </c>
      <c r="S48" s="96">
        <f t="shared" si="25"/>
        <v>107.06385326009251</v>
      </c>
      <c r="T48" s="96">
        <f t="shared" si="25"/>
        <v>109.20513032529439</v>
      </c>
      <c r="U48" s="96">
        <f t="shared" si="25"/>
        <v>111.38923293180027</v>
      </c>
      <c r="V48" s="96">
        <f t="shared" si="25"/>
        <v>113.61701759043629</v>
      </c>
      <c r="W48" s="96">
        <f t="shared" si="25"/>
        <v>115.88935794224503</v>
      </c>
      <c r="X48" s="96">
        <f t="shared" si="25"/>
        <v>118.20714510108992</v>
      </c>
      <c r="Y48" s="96">
        <f t="shared" si="25"/>
        <v>120.57128800311175</v>
      </c>
      <c r="Z48" s="96">
        <f t="shared" si="25"/>
        <v>122.98271376317399</v>
      </c>
      <c r="AA48" s="96">
        <f t="shared" si="25"/>
        <v>125.44236803843746</v>
      </c>
      <c r="AB48" s="96">
        <f t="shared" si="25"/>
        <v>127.95121539920622</v>
      </c>
      <c r="AC48" s="96">
        <f t="shared" si="25"/>
        <v>130.51023970719032</v>
      </c>
      <c r="AD48" s="96">
        <f t="shared" si="25"/>
        <v>0</v>
      </c>
      <c r="AE48" s="96">
        <f t="shared" si="25"/>
        <v>0</v>
      </c>
      <c r="AF48" s="96">
        <f t="shared" si="25"/>
        <v>0</v>
      </c>
      <c r="AG48" s="96">
        <f t="shared" si="25"/>
        <v>0</v>
      </c>
      <c r="AH48" s="96">
        <f t="shared" si="25"/>
        <v>0</v>
      </c>
      <c r="AI48" s="96">
        <f t="shared" si="25"/>
        <v>0</v>
      </c>
      <c r="AJ48" s="96">
        <f t="shared" si="25"/>
        <v>0</v>
      </c>
      <c r="AK48" s="96">
        <f t="shared" si="25"/>
        <v>0</v>
      </c>
      <c r="AL48" s="96">
        <f t="shared" si="25"/>
        <v>0</v>
      </c>
      <c r="AM48" s="96">
        <f t="shared" si="25"/>
        <v>0</v>
      </c>
      <c r="AN48" s="96">
        <f t="shared" si="25"/>
        <v>0</v>
      </c>
      <c r="AO48" s="96">
        <f t="shared" si="25"/>
        <v>0</v>
      </c>
      <c r="AP48" s="96">
        <f t="shared" si="25"/>
        <v>0</v>
      </c>
    </row>
    <row r="49" spans="2:42" outlineLevel="1">
      <c r="B49" s="13" t="s">
        <v>156</v>
      </c>
      <c r="C49" s="13" t="s">
        <v>136</v>
      </c>
      <c r="E49" s="84">
        <f t="shared" si="17"/>
        <v>-1325</v>
      </c>
      <c r="F49" s="84">
        <f t="shared" ref="F49:AP49" si="26">F126</f>
        <v>0</v>
      </c>
      <c r="G49" s="84">
        <f t="shared" si="26"/>
        <v>-25</v>
      </c>
      <c r="H49" s="84">
        <f t="shared" si="26"/>
        <v>-50</v>
      </c>
      <c r="I49" s="84">
        <f t="shared" si="26"/>
        <v>-55</v>
      </c>
      <c r="J49" s="84">
        <f t="shared" si="26"/>
        <v>-60</v>
      </c>
      <c r="K49" s="84">
        <f t="shared" si="26"/>
        <v>-65</v>
      </c>
      <c r="L49" s="84">
        <f t="shared" si="26"/>
        <v>-70</v>
      </c>
      <c r="M49" s="84">
        <f t="shared" si="26"/>
        <v>-75</v>
      </c>
      <c r="N49" s="84">
        <f t="shared" si="26"/>
        <v>-80</v>
      </c>
      <c r="O49" s="84">
        <f t="shared" si="26"/>
        <v>-85</v>
      </c>
      <c r="P49" s="84">
        <f t="shared" si="26"/>
        <v>-90</v>
      </c>
      <c r="Q49" s="84">
        <f t="shared" si="26"/>
        <v>-70</v>
      </c>
      <c r="R49" s="84">
        <f t="shared" si="26"/>
        <v>-50</v>
      </c>
      <c r="S49" s="84">
        <f t="shared" si="26"/>
        <v>-50</v>
      </c>
      <c r="T49" s="84">
        <f t="shared" si="26"/>
        <v>-50</v>
      </c>
      <c r="U49" s="84">
        <f t="shared" si="26"/>
        <v>-50</v>
      </c>
      <c r="V49" s="84">
        <f t="shared" si="26"/>
        <v>-50</v>
      </c>
      <c r="W49" s="84">
        <f t="shared" si="26"/>
        <v>-50</v>
      </c>
      <c r="X49" s="84">
        <f t="shared" si="26"/>
        <v>-50</v>
      </c>
      <c r="Y49" s="84">
        <f t="shared" si="26"/>
        <v>-50</v>
      </c>
      <c r="Z49" s="84">
        <f t="shared" si="26"/>
        <v>-50</v>
      </c>
      <c r="AA49" s="84">
        <f t="shared" si="26"/>
        <v>-50</v>
      </c>
      <c r="AB49" s="84">
        <f t="shared" si="26"/>
        <v>-50</v>
      </c>
      <c r="AC49" s="84">
        <f t="shared" si="26"/>
        <v>-50</v>
      </c>
      <c r="AD49" s="84">
        <f t="shared" si="26"/>
        <v>0</v>
      </c>
      <c r="AE49" s="84">
        <f t="shared" si="26"/>
        <v>0</v>
      </c>
      <c r="AF49" s="84">
        <f t="shared" si="26"/>
        <v>0</v>
      </c>
      <c r="AG49" s="84">
        <f t="shared" si="26"/>
        <v>0</v>
      </c>
      <c r="AH49" s="84">
        <f t="shared" si="26"/>
        <v>0</v>
      </c>
      <c r="AI49" s="84">
        <f t="shared" si="26"/>
        <v>0</v>
      </c>
      <c r="AJ49" s="84">
        <f t="shared" si="26"/>
        <v>0</v>
      </c>
      <c r="AK49" s="84">
        <f t="shared" si="26"/>
        <v>0</v>
      </c>
      <c r="AL49" s="84">
        <f t="shared" si="26"/>
        <v>0</v>
      </c>
      <c r="AM49" s="84">
        <f t="shared" si="26"/>
        <v>0</v>
      </c>
      <c r="AN49" s="84">
        <f t="shared" si="26"/>
        <v>0</v>
      </c>
      <c r="AO49" s="84">
        <f t="shared" si="26"/>
        <v>0</v>
      </c>
      <c r="AP49" s="84">
        <f t="shared" si="26"/>
        <v>0</v>
      </c>
    </row>
    <row r="50" spans="2:42" outlineLevel="1">
      <c r="B50" s="13" t="s">
        <v>157</v>
      </c>
      <c r="C50" s="13" t="s">
        <v>136</v>
      </c>
      <c r="E50" s="84">
        <f t="shared" si="17"/>
        <v>1025.6472250667043</v>
      </c>
      <c r="F50" s="84">
        <f t="shared" ref="F50:AC50" si="27">F48+F49</f>
        <v>0</v>
      </c>
      <c r="G50" s="84">
        <f t="shared" si="27"/>
        <v>-25</v>
      </c>
      <c r="H50" s="84">
        <f t="shared" si="27"/>
        <v>36.107500000000016</v>
      </c>
      <c r="I50" s="84">
        <f t="shared" si="27"/>
        <v>32.829650000000015</v>
      </c>
      <c r="J50" s="84">
        <f t="shared" si="27"/>
        <v>29.586242999999996</v>
      </c>
      <c r="K50" s="84">
        <f t="shared" si="27"/>
        <v>26.377967859999998</v>
      </c>
      <c r="L50" s="84">
        <f t="shared" si="27"/>
        <v>23.2055272172</v>
      </c>
      <c r="M50" s="84">
        <f t="shared" si="27"/>
        <v>20.069637761544016</v>
      </c>
      <c r="N50" s="84">
        <f t="shared" si="27"/>
        <v>16.971030516774903</v>
      </c>
      <c r="O50" s="84">
        <f t="shared" si="27"/>
        <v>13.910451127110377</v>
      </c>
      <c r="P50" s="84">
        <f t="shared" si="27"/>
        <v>10.888660149652566</v>
      </c>
      <c r="Q50" s="84">
        <f t="shared" si="27"/>
        <v>32.906433352645621</v>
      </c>
      <c r="R50" s="84">
        <f t="shared" si="27"/>
        <v>54.964562019698562</v>
      </c>
      <c r="S50" s="84">
        <f t="shared" si="27"/>
        <v>57.063853260092515</v>
      </c>
      <c r="T50" s="84">
        <f t="shared" si="27"/>
        <v>59.205130325294391</v>
      </c>
      <c r="U50" s="84">
        <f t="shared" si="27"/>
        <v>61.389232931800265</v>
      </c>
      <c r="V50" s="84">
        <f t="shared" si="27"/>
        <v>63.617017590436291</v>
      </c>
      <c r="W50" s="84">
        <f t="shared" si="27"/>
        <v>65.889357942245027</v>
      </c>
      <c r="X50" s="84">
        <f t="shared" si="27"/>
        <v>68.207145101089921</v>
      </c>
      <c r="Y50" s="84">
        <f t="shared" si="27"/>
        <v>70.571288003111746</v>
      </c>
      <c r="Z50" s="84">
        <f t="shared" si="27"/>
        <v>72.98271376317399</v>
      </c>
      <c r="AA50" s="84">
        <f t="shared" si="27"/>
        <v>75.442368038437465</v>
      </c>
      <c r="AB50" s="84">
        <f t="shared" si="27"/>
        <v>77.95121539920622</v>
      </c>
      <c r="AC50" s="84">
        <f t="shared" si="27"/>
        <v>80.510239707190323</v>
      </c>
      <c r="AD50" s="84">
        <f t="shared" ref="AD50:AP50" si="28">AD48+AD49</f>
        <v>0</v>
      </c>
      <c r="AE50" s="84">
        <f t="shared" si="28"/>
        <v>0</v>
      </c>
      <c r="AF50" s="84">
        <f t="shared" si="28"/>
        <v>0</v>
      </c>
      <c r="AG50" s="84">
        <f t="shared" si="28"/>
        <v>0</v>
      </c>
      <c r="AH50" s="84">
        <f t="shared" si="28"/>
        <v>0</v>
      </c>
      <c r="AI50" s="84">
        <f t="shared" si="28"/>
        <v>0</v>
      </c>
      <c r="AJ50" s="84">
        <f t="shared" si="28"/>
        <v>0</v>
      </c>
      <c r="AK50" s="84">
        <f t="shared" si="28"/>
        <v>0</v>
      </c>
      <c r="AL50" s="84">
        <f t="shared" si="28"/>
        <v>0</v>
      </c>
      <c r="AM50" s="84">
        <f t="shared" si="28"/>
        <v>0</v>
      </c>
      <c r="AN50" s="84">
        <f t="shared" si="28"/>
        <v>0</v>
      </c>
      <c r="AO50" s="84">
        <f t="shared" si="28"/>
        <v>0</v>
      </c>
      <c r="AP50" s="84">
        <f t="shared" si="28"/>
        <v>0</v>
      </c>
    </row>
    <row r="51" spans="2:42" outlineLevel="1">
      <c r="B51" s="13" t="s">
        <v>158</v>
      </c>
      <c r="C51" s="13" t="s">
        <v>136</v>
      </c>
      <c r="E51" s="84">
        <f t="shared" si="17"/>
        <v>-348.7200565226795</v>
      </c>
      <c r="F51" s="84">
        <f t="shared" ref="F51:AC51" si="29">-F50*$D$35</f>
        <v>0</v>
      </c>
      <c r="G51" s="84">
        <f t="shared" si="29"/>
        <v>8.5</v>
      </c>
      <c r="H51" s="84">
        <f t="shared" si="29"/>
        <v>-12.276550000000006</v>
      </c>
      <c r="I51" s="84">
        <f t="shared" si="29"/>
        <v>-11.162081000000006</v>
      </c>
      <c r="J51" s="84">
        <f t="shared" si="29"/>
        <v>-10.05932262</v>
      </c>
      <c r="K51" s="84">
        <f t="shared" si="29"/>
        <v>-8.9685090723999998</v>
      </c>
      <c r="L51" s="84">
        <f t="shared" si="29"/>
        <v>-7.8898792538480009</v>
      </c>
      <c r="M51" s="84">
        <f t="shared" si="29"/>
        <v>-6.8236768389249658</v>
      </c>
      <c r="N51" s="84">
        <f t="shared" si="29"/>
        <v>-5.7701503757034676</v>
      </c>
      <c r="O51" s="84">
        <f t="shared" si="29"/>
        <v>-4.7295533832175289</v>
      </c>
      <c r="P51" s="84">
        <f t="shared" si="29"/>
        <v>-3.7021444508818724</v>
      </c>
      <c r="Q51" s="84">
        <f t="shared" si="29"/>
        <v>-11.188187339899512</v>
      </c>
      <c r="R51" s="84">
        <f t="shared" si="29"/>
        <v>-18.687951086697513</v>
      </c>
      <c r="S51" s="84">
        <f t="shared" si="29"/>
        <v>-19.401710108431455</v>
      </c>
      <c r="T51" s="84">
        <f t="shared" si="29"/>
        <v>-20.129744310600096</v>
      </c>
      <c r="U51" s="84">
        <f t="shared" si="29"/>
        <v>-20.872339196812092</v>
      </c>
      <c r="V51" s="84">
        <f t="shared" si="29"/>
        <v>-21.629785980748341</v>
      </c>
      <c r="W51" s="84">
        <f t="shared" si="29"/>
        <v>-22.402381700363311</v>
      </c>
      <c r="X51" s="84">
        <f t="shared" si="29"/>
        <v>-23.190429334370574</v>
      </c>
      <c r="Y51" s="84">
        <f t="shared" si="29"/>
        <v>-23.994237921057994</v>
      </c>
      <c r="Z51" s="84">
        <f t="shared" si="29"/>
        <v>-24.814122679479159</v>
      </c>
      <c r="AA51" s="84">
        <f t="shared" si="29"/>
        <v>-25.650405133068741</v>
      </c>
      <c r="AB51" s="84">
        <f t="shared" si="29"/>
        <v>-26.503413235730118</v>
      </c>
      <c r="AC51" s="84">
        <f t="shared" si="29"/>
        <v>-27.373481500444711</v>
      </c>
      <c r="AD51" s="84">
        <f t="shared" ref="AD51:AP51" si="30">-AD50*$D$35</f>
        <v>0</v>
      </c>
      <c r="AE51" s="84">
        <f t="shared" si="30"/>
        <v>0</v>
      </c>
      <c r="AF51" s="84">
        <f t="shared" si="30"/>
        <v>0</v>
      </c>
      <c r="AG51" s="84">
        <f t="shared" si="30"/>
        <v>0</v>
      </c>
      <c r="AH51" s="84">
        <f t="shared" si="30"/>
        <v>0</v>
      </c>
      <c r="AI51" s="84">
        <f t="shared" si="30"/>
        <v>0</v>
      </c>
      <c r="AJ51" s="84">
        <f t="shared" si="30"/>
        <v>0</v>
      </c>
      <c r="AK51" s="84">
        <f t="shared" si="30"/>
        <v>0</v>
      </c>
      <c r="AL51" s="84">
        <f t="shared" si="30"/>
        <v>0</v>
      </c>
      <c r="AM51" s="84">
        <f t="shared" si="30"/>
        <v>0</v>
      </c>
      <c r="AN51" s="84">
        <f t="shared" si="30"/>
        <v>0</v>
      </c>
      <c r="AO51" s="84">
        <f t="shared" si="30"/>
        <v>0</v>
      </c>
      <c r="AP51" s="84">
        <f t="shared" si="30"/>
        <v>0</v>
      </c>
    </row>
    <row r="52" spans="2:42" outlineLevel="1">
      <c r="B52" s="13" t="s">
        <v>159</v>
      </c>
      <c r="C52" s="13" t="s">
        <v>136</v>
      </c>
      <c r="E52" s="84">
        <f t="shared" si="17"/>
        <v>676.92716854402477</v>
      </c>
      <c r="F52" s="84">
        <f t="shared" ref="F52:AC52" si="31">F51+F50</f>
        <v>0</v>
      </c>
      <c r="G52" s="84">
        <f t="shared" si="31"/>
        <v>-16.5</v>
      </c>
      <c r="H52" s="84">
        <f t="shared" si="31"/>
        <v>23.830950000000009</v>
      </c>
      <c r="I52" s="84">
        <f t="shared" si="31"/>
        <v>21.667569000000007</v>
      </c>
      <c r="J52" s="84">
        <f t="shared" si="31"/>
        <v>19.526920379999996</v>
      </c>
      <c r="K52" s="84">
        <f t="shared" si="31"/>
        <v>17.409458787599998</v>
      </c>
      <c r="L52" s="84">
        <f t="shared" si="31"/>
        <v>15.315647963351999</v>
      </c>
      <c r="M52" s="84">
        <f t="shared" si="31"/>
        <v>13.24596092261905</v>
      </c>
      <c r="N52" s="84">
        <f t="shared" si="31"/>
        <v>11.200880141071435</v>
      </c>
      <c r="O52" s="84">
        <f t="shared" si="31"/>
        <v>9.1808977438928494</v>
      </c>
      <c r="P52" s="84">
        <f t="shared" si="31"/>
        <v>7.1865156987706929</v>
      </c>
      <c r="Q52" s="84">
        <f t="shared" si="31"/>
        <v>21.718246012746107</v>
      </c>
      <c r="R52" s="84">
        <f t="shared" si="31"/>
        <v>36.276610933001052</v>
      </c>
      <c r="S52" s="84">
        <f t="shared" si="31"/>
        <v>37.662143151661056</v>
      </c>
      <c r="T52" s="84">
        <f t="shared" si="31"/>
        <v>39.075386014694296</v>
      </c>
      <c r="U52" s="84">
        <f t="shared" si="31"/>
        <v>40.516893734988173</v>
      </c>
      <c r="V52" s="84">
        <f t="shared" si="31"/>
        <v>41.987231609687953</v>
      </c>
      <c r="W52" s="84">
        <f t="shared" si="31"/>
        <v>43.48697624188172</v>
      </c>
      <c r="X52" s="84">
        <f t="shared" si="31"/>
        <v>45.016715766719344</v>
      </c>
      <c r="Y52" s="84">
        <f t="shared" si="31"/>
        <v>46.577050082053752</v>
      </c>
      <c r="Z52" s="84">
        <f t="shared" si="31"/>
        <v>48.168591083694835</v>
      </c>
      <c r="AA52" s="84">
        <f t="shared" si="31"/>
        <v>49.79196290536872</v>
      </c>
      <c r="AB52" s="84">
        <f t="shared" si="31"/>
        <v>51.447802163476098</v>
      </c>
      <c r="AC52" s="84">
        <f t="shared" si="31"/>
        <v>53.136758206745611</v>
      </c>
      <c r="AD52" s="84">
        <f t="shared" ref="AD52:AP52" si="32">AD51+AD50</f>
        <v>0</v>
      </c>
      <c r="AE52" s="84">
        <f t="shared" si="32"/>
        <v>0</v>
      </c>
      <c r="AF52" s="84">
        <f t="shared" si="32"/>
        <v>0</v>
      </c>
      <c r="AG52" s="84">
        <f t="shared" si="32"/>
        <v>0</v>
      </c>
      <c r="AH52" s="84">
        <f t="shared" si="32"/>
        <v>0</v>
      </c>
      <c r="AI52" s="84">
        <f t="shared" si="32"/>
        <v>0</v>
      </c>
      <c r="AJ52" s="84">
        <f t="shared" si="32"/>
        <v>0</v>
      </c>
      <c r="AK52" s="84">
        <f t="shared" si="32"/>
        <v>0</v>
      </c>
      <c r="AL52" s="84">
        <f t="shared" si="32"/>
        <v>0</v>
      </c>
      <c r="AM52" s="84">
        <f t="shared" si="32"/>
        <v>0</v>
      </c>
      <c r="AN52" s="84">
        <f t="shared" si="32"/>
        <v>0</v>
      </c>
      <c r="AO52" s="84">
        <f t="shared" si="32"/>
        <v>0</v>
      </c>
      <c r="AP52" s="84">
        <f t="shared" si="32"/>
        <v>0</v>
      </c>
    </row>
    <row r="53" spans="2:42" ht="22.5" customHeight="1" outlineLevel="1"/>
    <row r="54" spans="2:42" s="82" customFormat="1">
      <c r="B54" s="82" t="s">
        <v>160</v>
      </c>
      <c r="E54" s="82">
        <f>F54-1</f>
        <v>2024</v>
      </c>
      <c r="F54" s="101" cm="1">
        <f t="array" ref="F54:AP54">F40:AP40</f>
        <v>2025</v>
      </c>
      <c r="G54" s="82">
        <v>2026</v>
      </c>
      <c r="H54" s="82">
        <v>2027</v>
      </c>
      <c r="I54" s="82">
        <v>2028</v>
      </c>
      <c r="J54" s="82">
        <v>2029</v>
      </c>
      <c r="K54" s="82">
        <v>2030</v>
      </c>
      <c r="L54" s="82">
        <v>2031</v>
      </c>
      <c r="M54" s="82">
        <v>2032</v>
      </c>
      <c r="N54" s="82">
        <v>2033</v>
      </c>
      <c r="O54" s="82">
        <v>2034</v>
      </c>
      <c r="P54" s="82">
        <v>2035</v>
      </c>
      <c r="Q54" s="82">
        <v>2036</v>
      </c>
      <c r="R54" s="82">
        <v>2037</v>
      </c>
      <c r="S54" s="82">
        <v>2038</v>
      </c>
      <c r="T54" s="82">
        <v>2039</v>
      </c>
      <c r="U54" s="82">
        <v>2040</v>
      </c>
      <c r="V54" s="82">
        <v>2041</v>
      </c>
      <c r="W54" s="82">
        <v>2042</v>
      </c>
      <c r="X54" s="82">
        <v>2043</v>
      </c>
      <c r="Y54" s="82">
        <v>2044</v>
      </c>
      <c r="Z54" s="82">
        <v>2045</v>
      </c>
      <c r="AA54" s="82">
        <v>2046</v>
      </c>
      <c r="AB54" s="82">
        <v>2047</v>
      </c>
      <c r="AC54" s="82">
        <v>2048</v>
      </c>
      <c r="AD54" s="82">
        <v>2049</v>
      </c>
      <c r="AE54" s="82">
        <v>2050</v>
      </c>
      <c r="AF54" s="82">
        <v>2051</v>
      </c>
      <c r="AG54" s="82">
        <v>2052</v>
      </c>
      <c r="AH54" s="82">
        <v>2053</v>
      </c>
      <c r="AI54" s="82">
        <v>2054</v>
      </c>
      <c r="AJ54" s="82">
        <v>2055</v>
      </c>
      <c r="AK54" s="82">
        <v>2056</v>
      </c>
      <c r="AL54" s="82">
        <v>2057</v>
      </c>
      <c r="AM54" s="82">
        <v>2058</v>
      </c>
      <c r="AN54" s="82">
        <v>2059</v>
      </c>
      <c r="AO54" s="82">
        <v>2060</v>
      </c>
      <c r="AP54" s="82">
        <v>2061</v>
      </c>
    </row>
    <row r="55" spans="2:42" outlineLevel="1">
      <c r="B55" s="13" t="s">
        <v>161</v>
      </c>
      <c r="C55" s="13" t="s">
        <v>136</v>
      </c>
      <c r="E55" s="84">
        <f t="shared" ref="E55:AP55" si="33">E56+E59</f>
        <v>0</v>
      </c>
      <c r="F55" s="84">
        <f t="shared" si="33"/>
        <v>250</v>
      </c>
      <c r="G55" s="84">
        <f t="shared" si="33"/>
        <v>475</v>
      </c>
      <c r="H55" s="84">
        <f t="shared" si="33"/>
        <v>482.17562500000003</v>
      </c>
      <c r="I55" s="84">
        <f t="shared" si="33"/>
        <v>477.31913750000001</v>
      </c>
      <c r="J55" s="84">
        <f t="shared" si="33"/>
        <v>467.46552025</v>
      </c>
      <c r="K55" s="84">
        <f t="shared" si="33"/>
        <v>452.61483065499999</v>
      </c>
      <c r="L55" s="84">
        <f t="shared" si="33"/>
        <v>432.76712726810001</v>
      </c>
      <c r="M55" s="84">
        <f t="shared" si="33"/>
        <v>407.92246981346199</v>
      </c>
      <c r="N55" s="84">
        <f t="shared" si="33"/>
        <v>378.08091920973123</v>
      </c>
      <c r="O55" s="84">
        <f t="shared" si="33"/>
        <v>343.24253759392587</v>
      </c>
      <c r="P55" s="84">
        <f t="shared" si="33"/>
        <v>303.40738834580441</v>
      </c>
      <c r="Q55" s="84">
        <f t="shared" si="33"/>
        <v>283.57553611272044</v>
      </c>
      <c r="R55" s="84">
        <f t="shared" si="33"/>
        <v>283.74704683497487</v>
      </c>
      <c r="S55" s="84">
        <f t="shared" si="33"/>
        <v>283.92198777167437</v>
      </c>
      <c r="T55" s="84">
        <f t="shared" si="33"/>
        <v>284.10042752710785</v>
      </c>
      <c r="U55" s="84">
        <f t="shared" si="33"/>
        <v>284.28243607765</v>
      </c>
      <c r="V55" s="84">
        <f t="shared" si="33"/>
        <v>284.46808479920304</v>
      </c>
      <c r="W55" s="84">
        <f t="shared" si="33"/>
        <v>284.65744649518706</v>
      </c>
      <c r="X55" s="84">
        <f t="shared" si="33"/>
        <v>284.85059542509083</v>
      </c>
      <c r="Y55" s="84">
        <f t="shared" si="33"/>
        <v>285.04760733359262</v>
      </c>
      <c r="Z55" s="84">
        <f t="shared" si="33"/>
        <v>285.24855948026448</v>
      </c>
      <c r="AA55" s="84">
        <f t="shared" si="33"/>
        <v>285.45353066986979</v>
      </c>
      <c r="AB55" s="84">
        <f t="shared" si="33"/>
        <v>285.66260128326718</v>
      </c>
      <c r="AC55" s="84">
        <f t="shared" si="33"/>
        <v>285.87585330893251</v>
      </c>
      <c r="AD55" s="84">
        <f t="shared" si="33"/>
        <v>0</v>
      </c>
      <c r="AE55" s="84">
        <f t="shared" si="33"/>
        <v>0</v>
      </c>
      <c r="AF55" s="84">
        <f t="shared" si="33"/>
        <v>0</v>
      </c>
      <c r="AG55" s="84">
        <f t="shared" si="33"/>
        <v>0</v>
      </c>
      <c r="AH55" s="84">
        <f t="shared" si="33"/>
        <v>0</v>
      </c>
      <c r="AI55" s="84">
        <f t="shared" si="33"/>
        <v>0</v>
      </c>
      <c r="AJ55" s="84">
        <f t="shared" si="33"/>
        <v>0</v>
      </c>
      <c r="AK55" s="84">
        <f t="shared" si="33"/>
        <v>0</v>
      </c>
      <c r="AL55" s="84">
        <f t="shared" si="33"/>
        <v>0</v>
      </c>
      <c r="AM55" s="84">
        <f t="shared" si="33"/>
        <v>0</v>
      </c>
      <c r="AN55" s="84">
        <f t="shared" si="33"/>
        <v>0</v>
      </c>
      <c r="AO55" s="84">
        <f t="shared" si="33"/>
        <v>0</v>
      </c>
      <c r="AP55" s="84">
        <f t="shared" si="33"/>
        <v>0</v>
      </c>
    </row>
    <row r="56" spans="2:42" outlineLevel="1">
      <c r="B56" s="13" t="s">
        <v>162</v>
      </c>
      <c r="C56" s="13" t="s">
        <v>136</v>
      </c>
      <c r="E56" s="84">
        <f t="shared" ref="E56:AP56" si="34">E57+E58</f>
        <v>0</v>
      </c>
      <c r="F56" s="84">
        <f t="shared" si="34"/>
        <v>0</v>
      </c>
      <c r="G56" s="84">
        <f t="shared" si="34"/>
        <v>0</v>
      </c>
      <c r="H56" s="84">
        <f t="shared" si="34"/>
        <v>7.175625000000001</v>
      </c>
      <c r="I56" s="84">
        <f t="shared" si="34"/>
        <v>7.3191375000000001</v>
      </c>
      <c r="J56" s="84">
        <f t="shared" si="34"/>
        <v>7.4655202500000009</v>
      </c>
      <c r="K56" s="84">
        <f t="shared" si="34"/>
        <v>7.6148306550000004</v>
      </c>
      <c r="L56" s="84">
        <f t="shared" si="34"/>
        <v>7.7671272681000021</v>
      </c>
      <c r="M56" s="84">
        <f t="shared" si="34"/>
        <v>7.9224698134620004</v>
      </c>
      <c r="N56" s="84">
        <f t="shared" si="34"/>
        <v>8.0809192097312419</v>
      </c>
      <c r="O56" s="84">
        <f t="shared" si="34"/>
        <v>8.2425375939258672</v>
      </c>
      <c r="P56" s="84">
        <f t="shared" si="34"/>
        <v>8.4073883458043817</v>
      </c>
      <c r="Q56" s="84">
        <f t="shared" si="34"/>
        <v>8.5755361127204672</v>
      </c>
      <c r="R56" s="84">
        <f t="shared" si="34"/>
        <v>8.7470468349748813</v>
      </c>
      <c r="S56" s="84">
        <f t="shared" si="34"/>
        <v>8.9219877716743756</v>
      </c>
      <c r="T56" s="84">
        <f t="shared" si="34"/>
        <v>9.1004275271078665</v>
      </c>
      <c r="U56" s="84">
        <f t="shared" si="34"/>
        <v>9.2824360776500221</v>
      </c>
      <c r="V56" s="84">
        <f t="shared" si="34"/>
        <v>9.468084799203023</v>
      </c>
      <c r="W56" s="84">
        <f t="shared" si="34"/>
        <v>9.6574464951870844</v>
      </c>
      <c r="X56" s="84">
        <f t="shared" si="34"/>
        <v>9.8505954250908268</v>
      </c>
      <c r="Y56" s="84">
        <f t="shared" si="34"/>
        <v>10.047607333592646</v>
      </c>
      <c r="Z56" s="84">
        <f t="shared" si="34"/>
        <v>10.2485594802645</v>
      </c>
      <c r="AA56" s="84">
        <f t="shared" si="34"/>
        <v>10.453530669869789</v>
      </c>
      <c r="AB56" s="84">
        <f t="shared" si="34"/>
        <v>10.662601283267186</v>
      </c>
      <c r="AC56" s="84">
        <f t="shared" si="34"/>
        <v>10.875853308932527</v>
      </c>
      <c r="AD56" s="84">
        <f t="shared" si="34"/>
        <v>0</v>
      </c>
      <c r="AE56" s="84">
        <f t="shared" si="34"/>
        <v>0</v>
      </c>
      <c r="AF56" s="84">
        <f t="shared" si="34"/>
        <v>0</v>
      </c>
      <c r="AG56" s="84">
        <f t="shared" si="34"/>
        <v>0</v>
      </c>
      <c r="AH56" s="84">
        <f t="shared" si="34"/>
        <v>0</v>
      </c>
      <c r="AI56" s="84">
        <f t="shared" si="34"/>
        <v>0</v>
      </c>
      <c r="AJ56" s="84">
        <f t="shared" si="34"/>
        <v>0</v>
      </c>
      <c r="AK56" s="84">
        <f t="shared" si="34"/>
        <v>0</v>
      </c>
      <c r="AL56" s="84">
        <f t="shared" si="34"/>
        <v>0</v>
      </c>
      <c r="AM56" s="84">
        <f t="shared" si="34"/>
        <v>0</v>
      </c>
      <c r="AN56" s="84">
        <f t="shared" si="34"/>
        <v>0</v>
      </c>
      <c r="AO56" s="84">
        <f t="shared" si="34"/>
        <v>0</v>
      </c>
      <c r="AP56" s="84">
        <f t="shared" si="34"/>
        <v>0</v>
      </c>
    </row>
    <row r="57" spans="2:42" outlineLevel="1">
      <c r="B57" s="23" t="s">
        <v>163</v>
      </c>
      <c r="C57" s="13" t="s">
        <v>136</v>
      </c>
      <c r="F57" s="84">
        <f t="shared" ref="F57:AP57" si="35">F46/360*$D$27</f>
        <v>0</v>
      </c>
      <c r="G57" s="84">
        <f t="shared" si="35"/>
        <v>0</v>
      </c>
      <c r="H57" s="84">
        <f t="shared" si="35"/>
        <v>11.342291666666668</v>
      </c>
      <c r="I57" s="84">
        <f t="shared" si="35"/>
        <v>11.5691375</v>
      </c>
      <c r="J57" s="84">
        <f t="shared" si="35"/>
        <v>11.800520250000002</v>
      </c>
      <c r="K57" s="84">
        <f t="shared" si="35"/>
        <v>12.036530655</v>
      </c>
      <c r="L57" s="84">
        <f t="shared" si="35"/>
        <v>12.277261268100002</v>
      </c>
      <c r="M57" s="84">
        <f t="shared" si="35"/>
        <v>12.522806493462001</v>
      </c>
      <c r="N57" s="84">
        <f t="shared" si="35"/>
        <v>12.773262623331242</v>
      </c>
      <c r="O57" s="84">
        <f t="shared" si="35"/>
        <v>13.028727875797866</v>
      </c>
      <c r="P57" s="84">
        <f t="shared" si="35"/>
        <v>13.289302433313821</v>
      </c>
      <c r="Q57" s="84">
        <f t="shared" si="35"/>
        <v>13.555088481980096</v>
      </c>
      <c r="R57" s="84">
        <f t="shared" si="35"/>
        <v>13.826190251619703</v>
      </c>
      <c r="S57" s="84">
        <f t="shared" si="35"/>
        <v>14.102714056652093</v>
      </c>
      <c r="T57" s="84">
        <f t="shared" si="35"/>
        <v>14.38476833778514</v>
      </c>
      <c r="U57" s="84">
        <f t="shared" si="35"/>
        <v>14.672463704540842</v>
      </c>
      <c r="V57" s="84">
        <f t="shared" si="35"/>
        <v>14.965912978631659</v>
      </c>
      <c r="W57" s="84">
        <f t="shared" si="35"/>
        <v>15.265231238204292</v>
      </c>
      <c r="X57" s="84">
        <f t="shared" si="35"/>
        <v>15.570535862968379</v>
      </c>
      <c r="Y57" s="84">
        <f t="shared" si="35"/>
        <v>15.881946580227751</v>
      </c>
      <c r="Z57" s="84">
        <f t="shared" si="35"/>
        <v>16.199585511832307</v>
      </c>
      <c r="AA57" s="84">
        <f t="shared" si="35"/>
        <v>16.523577222068951</v>
      </c>
      <c r="AB57" s="84">
        <f t="shared" si="35"/>
        <v>16.854048766510331</v>
      </c>
      <c r="AC57" s="84">
        <f t="shared" si="35"/>
        <v>17.191129741840538</v>
      </c>
      <c r="AD57" s="84">
        <f t="shared" si="35"/>
        <v>0</v>
      </c>
      <c r="AE57" s="84">
        <f t="shared" si="35"/>
        <v>0</v>
      </c>
      <c r="AF57" s="84">
        <f t="shared" si="35"/>
        <v>0</v>
      </c>
      <c r="AG57" s="84">
        <f t="shared" si="35"/>
        <v>0</v>
      </c>
      <c r="AH57" s="84">
        <f t="shared" si="35"/>
        <v>0</v>
      </c>
      <c r="AI57" s="84">
        <f t="shared" si="35"/>
        <v>0</v>
      </c>
      <c r="AJ57" s="84">
        <f t="shared" si="35"/>
        <v>0</v>
      </c>
      <c r="AK57" s="84">
        <f t="shared" si="35"/>
        <v>0</v>
      </c>
      <c r="AL57" s="84">
        <f t="shared" si="35"/>
        <v>0</v>
      </c>
      <c r="AM57" s="84">
        <f t="shared" si="35"/>
        <v>0</v>
      </c>
      <c r="AN57" s="84">
        <f t="shared" si="35"/>
        <v>0</v>
      </c>
      <c r="AO57" s="84">
        <f t="shared" si="35"/>
        <v>0</v>
      </c>
      <c r="AP57" s="84">
        <f t="shared" si="35"/>
        <v>0</v>
      </c>
    </row>
    <row r="58" spans="2:42" outlineLevel="1">
      <c r="B58" s="23" t="s">
        <v>164</v>
      </c>
      <c r="C58" s="13" t="s">
        <v>136</v>
      </c>
      <c r="F58" s="84">
        <f t="shared" ref="F58:AP58" si="36">F47/360*$D$28</f>
        <v>0</v>
      </c>
      <c r="G58" s="84">
        <f t="shared" si="36"/>
        <v>0</v>
      </c>
      <c r="H58" s="84">
        <f t="shared" si="36"/>
        <v>-4.166666666666667</v>
      </c>
      <c r="I58" s="84">
        <f t="shared" si="36"/>
        <v>-4.25</v>
      </c>
      <c r="J58" s="84">
        <f t="shared" si="36"/>
        <v>-4.3350000000000009</v>
      </c>
      <c r="K58" s="84">
        <f t="shared" si="36"/>
        <v>-4.4216999999999995</v>
      </c>
      <c r="L58" s="84">
        <f t="shared" si="36"/>
        <v>-4.5101339999999999</v>
      </c>
      <c r="M58" s="84">
        <f t="shared" si="36"/>
        <v>-4.6003366800000007</v>
      </c>
      <c r="N58" s="84">
        <f t="shared" si="36"/>
        <v>-4.6923434136000006</v>
      </c>
      <c r="O58" s="84">
        <f t="shared" si="36"/>
        <v>-4.7861902818719999</v>
      </c>
      <c r="P58" s="84">
        <f t="shared" si="36"/>
        <v>-4.8819140875094398</v>
      </c>
      <c r="Q58" s="84">
        <f t="shared" si="36"/>
        <v>-4.9795523692596291</v>
      </c>
      <c r="R58" s="84">
        <f t="shared" si="36"/>
        <v>-5.0791434166448219</v>
      </c>
      <c r="S58" s="84">
        <f t="shared" si="36"/>
        <v>-5.1807262849777178</v>
      </c>
      <c r="T58" s="84">
        <f t="shared" si="36"/>
        <v>-5.2843408106772731</v>
      </c>
      <c r="U58" s="84">
        <f t="shared" si="36"/>
        <v>-5.3900276268908192</v>
      </c>
      <c r="V58" s="84">
        <f t="shared" si="36"/>
        <v>-5.4978281794286348</v>
      </c>
      <c r="W58" s="84">
        <f t="shared" si="36"/>
        <v>-5.6077847430172083</v>
      </c>
      <c r="X58" s="84">
        <f t="shared" si="36"/>
        <v>-5.7199404378775531</v>
      </c>
      <c r="Y58" s="84">
        <f t="shared" si="36"/>
        <v>-5.8343392466351052</v>
      </c>
      <c r="Z58" s="84">
        <f t="shared" si="36"/>
        <v>-5.9510260315678067</v>
      </c>
      <c r="AA58" s="84">
        <f t="shared" si="36"/>
        <v>-6.0700465521991624</v>
      </c>
      <c r="AB58" s="84">
        <f t="shared" si="36"/>
        <v>-6.1914474832431461</v>
      </c>
      <c r="AC58" s="84">
        <f t="shared" si="36"/>
        <v>-6.3152764329080098</v>
      </c>
      <c r="AD58" s="84">
        <f t="shared" si="36"/>
        <v>0</v>
      </c>
      <c r="AE58" s="84">
        <f t="shared" si="36"/>
        <v>0</v>
      </c>
      <c r="AF58" s="84">
        <f t="shared" si="36"/>
        <v>0</v>
      </c>
      <c r="AG58" s="84">
        <f t="shared" si="36"/>
        <v>0</v>
      </c>
      <c r="AH58" s="84">
        <f t="shared" si="36"/>
        <v>0</v>
      </c>
      <c r="AI58" s="84">
        <f t="shared" si="36"/>
        <v>0</v>
      </c>
      <c r="AJ58" s="84">
        <f t="shared" si="36"/>
        <v>0</v>
      </c>
      <c r="AK58" s="84">
        <f t="shared" si="36"/>
        <v>0</v>
      </c>
      <c r="AL58" s="84">
        <f t="shared" si="36"/>
        <v>0</v>
      </c>
      <c r="AM58" s="84">
        <f t="shared" si="36"/>
        <v>0</v>
      </c>
      <c r="AN58" s="84">
        <f t="shared" si="36"/>
        <v>0</v>
      </c>
      <c r="AO58" s="84">
        <f t="shared" si="36"/>
        <v>0</v>
      </c>
      <c r="AP58" s="84">
        <f t="shared" si="36"/>
        <v>0</v>
      </c>
    </row>
    <row r="59" spans="2:42" outlineLevel="1">
      <c r="B59" s="13" t="s">
        <v>165</v>
      </c>
      <c r="C59" s="13" t="s">
        <v>136</v>
      </c>
      <c r="F59" s="83">
        <f t="shared" ref="F59:AP59" si="37">IF(F10=1,0,E59-F65+F49)</f>
        <v>250</v>
      </c>
      <c r="G59" s="83">
        <f t="shared" si="37"/>
        <v>475</v>
      </c>
      <c r="H59" s="83">
        <f t="shared" si="37"/>
        <v>475</v>
      </c>
      <c r="I59" s="83">
        <f t="shared" si="37"/>
        <v>470</v>
      </c>
      <c r="J59" s="83">
        <f t="shared" si="37"/>
        <v>460</v>
      </c>
      <c r="K59" s="83">
        <f t="shared" si="37"/>
        <v>445</v>
      </c>
      <c r="L59" s="83">
        <f t="shared" si="37"/>
        <v>425</v>
      </c>
      <c r="M59" s="83">
        <f t="shared" si="37"/>
        <v>400</v>
      </c>
      <c r="N59" s="83">
        <f t="shared" si="37"/>
        <v>370</v>
      </c>
      <c r="O59" s="83">
        <f t="shared" si="37"/>
        <v>335</v>
      </c>
      <c r="P59" s="83">
        <f t="shared" si="37"/>
        <v>295</v>
      </c>
      <c r="Q59" s="83">
        <f t="shared" si="37"/>
        <v>275</v>
      </c>
      <c r="R59" s="83">
        <f t="shared" si="37"/>
        <v>275</v>
      </c>
      <c r="S59" s="83">
        <f t="shared" si="37"/>
        <v>275</v>
      </c>
      <c r="T59" s="83">
        <f t="shared" si="37"/>
        <v>275</v>
      </c>
      <c r="U59" s="83">
        <f t="shared" si="37"/>
        <v>275</v>
      </c>
      <c r="V59" s="83">
        <f t="shared" si="37"/>
        <v>275</v>
      </c>
      <c r="W59" s="83">
        <f t="shared" si="37"/>
        <v>275</v>
      </c>
      <c r="X59" s="83">
        <f t="shared" si="37"/>
        <v>275</v>
      </c>
      <c r="Y59" s="83">
        <f t="shared" si="37"/>
        <v>275</v>
      </c>
      <c r="Z59" s="83">
        <f t="shared" si="37"/>
        <v>275</v>
      </c>
      <c r="AA59" s="83">
        <f t="shared" si="37"/>
        <v>275</v>
      </c>
      <c r="AB59" s="83">
        <f t="shared" si="37"/>
        <v>275</v>
      </c>
      <c r="AC59" s="83">
        <f t="shared" si="37"/>
        <v>275</v>
      </c>
      <c r="AD59" s="83">
        <f t="shared" si="37"/>
        <v>0</v>
      </c>
      <c r="AE59" s="83">
        <f t="shared" si="37"/>
        <v>0</v>
      </c>
      <c r="AF59" s="83">
        <f t="shared" si="37"/>
        <v>0</v>
      </c>
      <c r="AG59" s="83">
        <f t="shared" si="37"/>
        <v>0</v>
      </c>
      <c r="AH59" s="83">
        <f t="shared" si="37"/>
        <v>0</v>
      </c>
      <c r="AI59" s="83">
        <f t="shared" si="37"/>
        <v>0</v>
      </c>
      <c r="AJ59" s="83">
        <f t="shared" si="37"/>
        <v>0</v>
      </c>
      <c r="AK59" s="83">
        <f t="shared" si="37"/>
        <v>0</v>
      </c>
      <c r="AL59" s="83">
        <f t="shared" si="37"/>
        <v>0</v>
      </c>
      <c r="AM59" s="83">
        <f t="shared" si="37"/>
        <v>0</v>
      </c>
      <c r="AN59" s="83">
        <f t="shared" si="37"/>
        <v>0</v>
      </c>
      <c r="AO59" s="83">
        <f t="shared" si="37"/>
        <v>0</v>
      </c>
      <c r="AP59" s="83">
        <f t="shared" si="37"/>
        <v>0</v>
      </c>
    </row>
    <row r="60" spans="2:42" outlineLevel="1">
      <c r="B60" s="13" t="s">
        <v>166</v>
      </c>
      <c r="C60" s="13" t="s">
        <v>136</v>
      </c>
      <c r="E60" s="83">
        <f t="shared" ref="E60:AP60" si="38">E55</f>
        <v>0</v>
      </c>
      <c r="F60" s="83">
        <f t="shared" si="38"/>
        <v>250</v>
      </c>
      <c r="G60" s="83">
        <f t="shared" si="38"/>
        <v>475</v>
      </c>
      <c r="H60" s="83">
        <f t="shared" si="38"/>
        <v>482.17562500000003</v>
      </c>
      <c r="I60" s="83">
        <f t="shared" si="38"/>
        <v>477.31913750000001</v>
      </c>
      <c r="J60" s="83">
        <f t="shared" si="38"/>
        <v>467.46552025</v>
      </c>
      <c r="K60" s="83">
        <f t="shared" si="38"/>
        <v>452.61483065499999</v>
      </c>
      <c r="L60" s="83">
        <f t="shared" si="38"/>
        <v>432.76712726810001</v>
      </c>
      <c r="M60" s="83">
        <f t="shared" si="38"/>
        <v>407.92246981346199</v>
      </c>
      <c r="N60" s="83">
        <f t="shared" si="38"/>
        <v>378.08091920973123</v>
      </c>
      <c r="O60" s="83">
        <f t="shared" si="38"/>
        <v>343.24253759392587</v>
      </c>
      <c r="P60" s="83">
        <f t="shared" si="38"/>
        <v>303.40738834580441</v>
      </c>
      <c r="Q60" s="83">
        <f t="shared" si="38"/>
        <v>283.57553611272044</v>
      </c>
      <c r="R60" s="83">
        <f t="shared" si="38"/>
        <v>283.74704683497487</v>
      </c>
      <c r="S60" s="83">
        <f t="shared" si="38"/>
        <v>283.92198777167437</v>
      </c>
      <c r="T60" s="83">
        <f t="shared" si="38"/>
        <v>284.10042752710785</v>
      </c>
      <c r="U60" s="83">
        <f t="shared" si="38"/>
        <v>284.28243607765</v>
      </c>
      <c r="V60" s="83">
        <f t="shared" si="38"/>
        <v>284.46808479920304</v>
      </c>
      <c r="W60" s="83">
        <f t="shared" si="38"/>
        <v>284.65744649518706</v>
      </c>
      <c r="X60" s="83">
        <f t="shared" si="38"/>
        <v>284.85059542509083</v>
      </c>
      <c r="Y60" s="83">
        <f t="shared" si="38"/>
        <v>285.04760733359262</v>
      </c>
      <c r="Z60" s="83">
        <f t="shared" si="38"/>
        <v>285.24855948026448</v>
      </c>
      <c r="AA60" s="83">
        <f t="shared" si="38"/>
        <v>285.45353066986979</v>
      </c>
      <c r="AB60" s="83">
        <f t="shared" si="38"/>
        <v>285.66260128326718</v>
      </c>
      <c r="AC60" s="83">
        <f t="shared" si="38"/>
        <v>285.87585330893251</v>
      </c>
      <c r="AD60" s="83">
        <f t="shared" si="38"/>
        <v>0</v>
      </c>
      <c r="AE60" s="83">
        <f t="shared" si="38"/>
        <v>0</v>
      </c>
      <c r="AF60" s="83">
        <f t="shared" si="38"/>
        <v>0</v>
      </c>
      <c r="AG60" s="83">
        <f t="shared" si="38"/>
        <v>0</v>
      </c>
      <c r="AH60" s="83">
        <f t="shared" si="38"/>
        <v>0</v>
      </c>
      <c r="AI60" s="83">
        <f t="shared" si="38"/>
        <v>0</v>
      </c>
      <c r="AJ60" s="83">
        <f t="shared" si="38"/>
        <v>0</v>
      </c>
      <c r="AK60" s="83">
        <f t="shared" si="38"/>
        <v>0</v>
      </c>
      <c r="AL60" s="83">
        <f t="shared" si="38"/>
        <v>0</v>
      </c>
      <c r="AM60" s="83">
        <f t="shared" si="38"/>
        <v>0</v>
      </c>
      <c r="AN60" s="83">
        <f t="shared" si="38"/>
        <v>0</v>
      </c>
      <c r="AO60" s="83">
        <f t="shared" si="38"/>
        <v>0</v>
      </c>
      <c r="AP60" s="83">
        <f t="shared" si="38"/>
        <v>0</v>
      </c>
    </row>
    <row r="61" spans="2:42" ht="22.5" customHeight="1" outlineLevel="1"/>
    <row r="62" spans="2:42" s="82" customFormat="1">
      <c r="B62" s="82" t="s">
        <v>167</v>
      </c>
      <c r="E62" s="101">
        <f>F62-1</f>
        <v>2024</v>
      </c>
      <c r="F62" s="101" cm="1">
        <f t="array" ref="F62:AP62">F40:AP40</f>
        <v>2025</v>
      </c>
      <c r="G62" s="82">
        <v>2026</v>
      </c>
      <c r="H62" s="82">
        <v>2027</v>
      </c>
      <c r="I62" s="82">
        <v>2028</v>
      </c>
      <c r="J62" s="82">
        <v>2029</v>
      </c>
      <c r="K62" s="82">
        <v>2030</v>
      </c>
      <c r="L62" s="82">
        <v>2031</v>
      </c>
      <c r="M62" s="82">
        <v>2032</v>
      </c>
      <c r="N62" s="82">
        <v>2033</v>
      </c>
      <c r="O62" s="82">
        <v>2034</v>
      </c>
      <c r="P62" s="82">
        <v>2035</v>
      </c>
      <c r="Q62" s="82">
        <v>2036</v>
      </c>
      <c r="R62" s="82">
        <v>2037</v>
      </c>
      <c r="S62" s="82">
        <v>2038</v>
      </c>
      <c r="T62" s="82">
        <v>2039</v>
      </c>
      <c r="U62" s="82">
        <v>2040</v>
      </c>
      <c r="V62" s="82">
        <v>2041</v>
      </c>
      <c r="W62" s="82">
        <v>2042</v>
      </c>
      <c r="X62" s="82">
        <v>2043</v>
      </c>
      <c r="Y62" s="82">
        <v>2044</v>
      </c>
      <c r="Z62" s="82">
        <v>2045</v>
      </c>
      <c r="AA62" s="82">
        <v>2046</v>
      </c>
      <c r="AB62" s="82">
        <v>2047</v>
      </c>
      <c r="AC62" s="82">
        <v>2048</v>
      </c>
      <c r="AD62" s="82">
        <v>2049</v>
      </c>
      <c r="AE62" s="82">
        <v>2050</v>
      </c>
      <c r="AF62" s="82">
        <v>2051</v>
      </c>
      <c r="AG62" s="82">
        <v>2052</v>
      </c>
      <c r="AH62" s="82">
        <v>2053</v>
      </c>
      <c r="AI62" s="82">
        <v>2054</v>
      </c>
      <c r="AJ62" s="82">
        <v>2055</v>
      </c>
      <c r="AK62" s="82">
        <v>2056</v>
      </c>
      <c r="AL62" s="82">
        <v>2057</v>
      </c>
      <c r="AM62" s="82">
        <v>2058</v>
      </c>
      <c r="AN62" s="82">
        <v>2059</v>
      </c>
      <c r="AO62" s="82">
        <v>2060</v>
      </c>
      <c r="AP62" s="82">
        <v>2061</v>
      </c>
    </row>
    <row r="63" spans="2:42" outlineLevel="1">
      <c r="B63" s="13" t="str">
        <f>B48</f>
        <v>(=) EBITDA</v>
      </c>
      <c r="C63" s="13" t="s">
        <v>136</v>
      </c>
      <c r="E63" s="84">
        <f t="shared" ref="E63:E68" si="39">SUM(F63:AD63)</f>
        <v>2350.6472250667048</v>
      </c>
      <c r="F63" s="84">
        <f t="shared" ref="F63:AP63" si="40">F48</f>
        <v>0</v>
      </c>
      <c r="G63" s="84">
        <f t="shared" si="40"/>
        <v>0</v>
      </c>
      <c r="H63" s="84">
        <f t="shared" si="40"/>
        <v>86.107500000000016</v>
      </c>
      <c r="I63" s="84">
        <f t="shared" si="40"/>
        <v>87.829650000000015</v>
      </c>
      <c r="J63" s="84">
        <f t="shared" si="40"/>
        <v>89.586242999999996</v>
      </c>
      <c r="K63" s="84">
        <f t="shared" si="40"/>
        <v>91.377967859999998</v>
      </c>
      <c r="L63" s="84">
        <f t="shared" si="40"/>
        <v>93.2055272172</v>
      </c>
      <c r="M63" s="84">
        <f t="shared" si="40"/>
        <v>95.069637761544016</v>
      </c>
      <c r="N63" s="84">
        <f t="shared" si="40"/>
        <v>96.971030516774903</v>
      </c>
      <c r="O63" s="84">
        <f t="shared" si="40"/>
        <v>98.910451127110377</v>
      </c>
      <c r="P63" s="84">
        <f t="shared" si="40"/>
        <v>100.88866014965257</v>
      </c>
      <c r="Q63" s="84">
        <f t="shared" si="40"/>
        <v>102.90643335264562</v>
      </c>
      <c r="R63" s="84">
        <f t="shared" si="40"/>
        <v>104.96456201969856</v>
      </c>
      <c r="S63" s="84">
        <f t="shared" si="40"/>
        <v>107.06385326009251</v>
      </c>
      <c r="T63" s="84">
        <f t="shared" si="40"/>
        <v>109.20513032529439</v>
      </c>
      <c r="U63" s="84">
        <f t="shared" si="40"/>
        <v>111.38923293180027</v>
      </c>
      <c r="V63" s="84">
        <f t="shared" si="40"/>
        <v>113.61701759043629</v>
      </c>
      <c r="W63" s="84">
        <f t="shared" si="40"/>
        <v>115.88935794224503</v>
      </c>
      <c r="X63" s="84">
        <f t="shared" si="40"/>
        <v>118.20714510108992</v>
      </c>
      <c r="Y63" s="84">
        <f t="shared" si="40"/>
        <v>120.57128800311175</v>
      </c>
      <c r="Z63" s="84">
        <f t="shared" si="40"/>
        <v>122.98271376317399</v>
      </c>
      <c r="AA63" s="84">
        <f t="shared" si="40"/>
        <v>125.44236803843746</v>
      </c>
      <c r="AB63" s="84">
        <f t="shared" si="40"/>
        <v>127.95121539920622</v>
      </c>
      <c r="AC63" s="84">
        <f t="shared" si="40"/>
        <v>130.51023970719032</v>
      </c>
      <c r="AD63" s="84">
        <f t="shared" si="40"/>
        <v>0</v>
      </c>
      <c r="AE63" s="84">
        <f t="shared" si="40"/>
        <v>0</v>
      </c>
      <c r="AF63" s="84">
        <f t="shared" si="40"/>
        <v>0</v>
      </c>
      <c r="AG63" s="84">
        <f t="shared" si="40"/>
        <v>0</v>
      </c>
      <c r="AH63" s="84">
        <f t="shared" si="40"/>
        <v>0</v>
      </c>
      <c r="AI63" s="84">
        <f t="shared" si="40"/>
        <v>0</v>
      </c>
      <c r="AJ63" s="84">
        <f t="shared" si="40"/>
        <v>0</v>
      </c>
      <c r="AK63" s="84">
        <f t="shared" si="40"/>
        <v>0</v>
      </c>
      <c r="AL63" s="84">
        <f t="shared" si="40"/>
        <v>0</v>
      </c>
      <c r="AM63" s="84">
        <f t="shared" si="40"/>
        <v>0</v>
      </c>
      <c r="AN63" s="84">
        <f t="shared" si="40"/>
        <v>0</v>
      </c>
      <c r="AO63" s="84">
        <f t="shared" si="40"/>
        <v>0</v>
      </c>
      <c r="AP63" s="84">
        <f t="shared" si="40"/>
        <v>0</v>
      </c>
    </row>
    <row r="64" spans="2:42" outlineLevel="1">
      <c r="B64" s="13" t="s">
        <v>168</v>
      </c>
      <c r="C64" s="13" t="s">
        <v>136</v>
      </c>
      <c r="E64" s="84">
        <f t="shared" si="39"/>
        <v>0</v>
      </c>
      <c r="F64" s="84">
        <f t="shared" ref="F64:AP64" si="41">-F56+E56</f>
        <v>0</v>
      </c>
      <c r="G64" s="84">
        <f t="shared" si="41"/>
        <v>0</v>
      </c>
      <c r="H64" s="84">
        <f t="shared" si="41"/>
        <v>-7.175625000000001</v>
      </c>
      <c r="I64" s="84">
        <f t="shared" si="41"/>
        <v>-0.14351249999999904</v>
      </c>
      <c r="J64" s="84">
        <f t="shared" si="41"/>
        <v>-0.14638275000000078</v>
      </c>
      <c r="K64" s="84">
        <f t="shared" si="41"/>
        <v>-0.14931040499999959</v>
      </c>
      <c r="L64" s="84">
        <f t="shared" si="41"/>
        <v>-0.15229661310000164</v>
      </c>
      <c r="M64" s="84">
        <f t="shared" si="41"/>
        <v>-0.15534254536199832</v>
      </c>
      <c r="N64" s="84">
        <f t="shared" si="41"/>
        <v>-0.15844939626924148</v>
      </c>
      <c r="O64" s="84">
        <f t="shared" si="41"/>
        <v>-0.16161838419462526</v>
      </c>
      <c r="P64" s="84">
        <f t="shared" si="41"/>
        <v>-0.1648507518785145</v>
      </c>
      <c r="Q64" s="84">
        <f t="shared" si="41"/>
        <v>-0.16814776691608557</v>
      </c>
      <c r="R64" s="84">
        <f t="shared" si="41"/>
        <v>-0.17151072225441411</v>
      </c>
      <c r="S64" s="84">
        <f t="shared" si="41"/>
        <v>-0.17494093669949429</v>
      </c>
      <c r="T64" s="84">
        <f t="shared" si="41"/>
        <v>-0.17843975543349089</v>
      </c>
      <c r="U64" s="84">
        <f t="shared" si="41"/>
        <v>-0.18200855054215559</v>
      </c>
      <c r="V64" s="84">
        <f t="shared" si="41"/>
        <v>-0.18564872155300094</v>
      </c>
      <c r="W64" s="84">
        <f t="shared" si="41"/>
        <v>-0.18936169598406138</v>
      </c>
      <c r="X64" s="84">
        <f t="shared" si="41"/>
        <v>-0.19314892990374233</v>
      </c>
      <c r="Y64" s="84">
        <f t="shared" si="41"/>
        <v>-0.19701190850181938</v>
      </c>
      <c r="Z64" s="84">
        <f t="shared" si="41"/>
        <v>-0.20095214667185424</v>
      </c>
      <c r="AA64" s="84">
        <f t="shared" si="41"/>
        <v>-0.20497118960528837</v>
      </c>
      <c r="AB64" s="84">
        <f t="shared" si="41"/>
        <v>-0.20907061339739741</v>
      </c>
      <c r="AC64" s="84">
        <f t="shared" si="41"/>
        <v>-0.21325202566534074</v>
      </c>
      <c r="AD64" s="84">
        <f t="shared" si="41"/>
        <v>10.875853308932527</v>
      </c>
      <c r="AE64" s="84">
        <f t="shared" si="41"/>
        <v>0</v>
      </c>
      <c r="AF64" s="84">
        <f t="shared" si="41"/>
        <v>0</v>
      </c>
      <c r="AG64" s="84">
        <f t="shared" si="41"/>
        <v>0</v>
      </c>
      <c r="AH64" s="84">
        <f t="shared" si="41"/>
        <v>0</v>
      </c>
      <c r="AI64" s="84">
        <f t="shared" si="41"/>
        <v>0</v>
      </c>
      <c r="AJ64" s="84">
        <f t="shared" si="41"/>
        <v>0</v>
      </c>
      <c r="AK64" s="84">
        <f t="shared" si="41"/>
        <v>0</v>
      </c>
      <c r="AL64" s="84">
        <f t="shared" si="41"/>
        <v>0</v>
      </c>
      <c r="AM64" s="84">
        <f t="shared" si="41"/>
        <v>0</v>
      </c>
      <c r="AN64" s="84">
        <f t="shared" si="41"/>
        <v>0</v>
      </c>
      <c r="AO64" s="84">
        <f t="shared" si="41"/>
        <v>0</v>
      </c>
      <c r="AP64" s="84">
        <f t="shared" si="41"/>
        <v>0</v>
      </c>
    </row>
    <row r="65" spans="2:42" outlineLevel="1">
      <c r="B65" s="13" t="s">
        <v>281</v>
      </c>
      <c r="C65" s="13" t="s">
        <v>136</v>
      </c>
      <c r="E65" s="84">
        <f t="shared" si="39"/>
        <v>-1600</v>
      </c>
      <c r="F65" s="84">
        <f t="shared" ref="F65:AP65" si="42">-F19</f>
        <v>-250</v>
      </c>
      <c r="G65" s="84">
        <f t="shared" si="42"/>
        <v>-250</v>
      </c>
      <c r="H65" s="84">
        <f t="shared" si="42"/>
        <v>-50</v>
      </c>
      <c r="I65" s="84">
        <f t="shared" si="42"/>
        <v>-50</v>
      </c>
      <c r="J65" s="84">
        <f t="shared" si="42"/>
        <v>-50</v>
      </c>
      <c r="K65" s="84">
        <f t="shared" si="42"/>
        <v>-50</v>
      </c>
      <c r="L65" s="84">
        <f t="shared" si="42"/>
        <v>-50</v>
      </c>
      <c r="M65" s="84">
        <f t="shared" si="42"/>
        <v>-50</v>
      </c>
      <c r="N65" s="84">
        <f t="shared" si="42"/>
        <v>-50</v>
      </c>
      <c r="O65" s="84">
        <f t="shared" si="42"/>
        <v>-50</v>
      </c>
      <c r="P65" s="84">
        <f t="shared" si="42"/>
        <v>-50</v>
      </c>
      <c r="Q65" s="84">
        <f t="shared" si="42"/>
        <v>-50</v>
      </c>
      <c r="R65" s="84">
        <f t="shared" si="42"/>
        <v>-50</v>
      </c>
      <c r="S65" s="84">
        <f t="shared" si="42"/>
        <v>-50</v>
      </c>
      <c r="T65" s="84">
        <f t="shared" si="42"/>
        <v>-50</v>
      </c>
      <c r="U65" s="84">
        <f t="shared" si="42"/>
        <v>-50</v>
      </c>
      <c r="V65" s="84">
        <f t="shared" si="42"/>
        <v>-50</v>
      </c>
      <c r="W65" s="84">
        <f t="shared" si="42"/>
        <v>-50</v>
      </c>
      <c r="X65" s="84">
        <f t="shared" si="42"/>
        <v>-50</v>
      </c>
      <c r="Y65" s="84">
        <f t="shared" si="42"/>
        <v>-50</v>
      </c>
      <c r="Z65" s="84">
        <f t="shared" si="42"/>
        <v>-50</v>
      </c>
      <c r="AA65" s="84">
        <f t="shared" si="42"/>
        <v>-50</v>
      </c>
      <c r="AB65" s="84">
        <f t="shared" si="42"/>
        <v>-50</v>
      </c>
      <c r="AC65" s="84">
        <f t="shared" si="42"/>
        <v>-50</v>
      </c>
      <c r="AD65" s="84">
        <f t="shared" si="42"/>
        <v>0</v>
      </c>
      <c r="AE65" s="84">
        <f t="shared" si="42"/>
        <v>0</v>
      </c>
      <c r="AF65" s="84">
        <f t="shared" si="42"/>
        <v>0</v>
      </c>
      <c r="AG65" s="84">
        <f t="shared" si="42"/>
        <v>0</v>
      </c>
      <c r="AH65" s="84">
        <f t="shared" si="42"/>
        <v>0</v>
      </c>
      <c r="AI65" s="84">
        <f t="shared" si="42"/>
        <v>0</v>
      </c>
      <c r="AJ65" s="84">
        <f t="shared" si="42"/>
        <v>0</v>
      </c>
      <c r="AK65" s="84">
        <f t="shared" si="42"/>
        <v>0</v>
      </c>
      <c r="AL65" s="84">
        <f t="shared" si="42"/>
        <v>0</v>
      </c>
      <c r="AM65" s="84">
        <f t="shared" si="42"/>
        <v>0</v>
      </c>
      <c r="AN65" s="84">
        <f t="shared" si="42"/>
        <v>0</v>
      </c>
      <c r="AO65" s="84">
        <f t="shared" si="42"/>
        <v>0</v>
      </c>
      <c r="AP65" s="84">
        <f t="shared" si="42"/>
        <v>0</v>
      </c>
    </row>
    <row r="66" spans="2:42" outlineLevel="1">
      <c r="B66" s="13" t="s">
        <v>282</v>
      </c>
      <c r="C66" s="13" t="s">
        <v>136</v>
      </c>
      <c r="E66" s="84"/>
      <c r="F66" s="84">
        <f t="shared" ref="F66:AP66" si="43">IF(F10=1,-F59+E59,0)</f>
        <v>0</v>
      </c>
      <c r="G66" s="84">
        <f t="shared" si="43"/>
        <v>0</v>
      </c>
      <c r="H66" s="84">
        <f t="shared" si="43"/>
        <v>0</v>
      </c>
      <c r="I66" s="84">
        <f t="shared" si="43"/>
        <v>0</v>
      </c>
      <c r="J66" s="84">
        <f t="shared" si="43"/>
        <v>0</v>
      </c>
      <c r="K66" s="84">
        <f t="shared" si="43"/>
        <v>0</v>
      </c>
      <c r="L66" s="84">
        <f t="shared" si="43"/>
        <v>0</v>
      </c>
      <c r="M66" s="84">
        <f t="shared" si="43"/>
        <v>0</v>
      </c>
      <c r="N66" s="84">
        <f t="shared" si="43"/>
        <v>0</v>
      </c>
      <c r="O66" s="84">
        <f t="shared" si="43"/>
        <v>0</v>
      </c>
      <c r="P66" s="84">
        <f t="shared" si="43"/>
        <v>0</v>
      </c>
      <c r="Q66" s="84">
        <f t="shared" si="43"/>
        <v>0</v>
      </c>
      <c r="R66" s="84">
        <f t="shared" si="43"/>
        <v>0</v>
      </c>
      <c r="S66" s="84">
        <f t="shared" si="43"/>
        <v>0</v>
      </c>
      <c r="T66" s="84">
        <f t="shared" si="43"/>
        <v>0</v>
      </c>
      <c r="U66" s="84">
        <f t="shared" si="43"/>
        <v>0</v>
      </c>
      <c r="V66" s="84">
        <f t="shared" si="43"/>
        <v>0</v>
      </c>
      <c r="W66" s="84">
        <f t="shared" si="43"/>
        <v>0</v>
      </c>
      <c r="X66" s="84">
        <f t="shared" si="43"/>
        <v>0</v>
      </c>
      <c r="Y66" s="84">
        <f t="shared" si="43"/>
        <v>0</v>
      </c>
      <c r="Z66" s="84">
        <f t="shared" si="43"/>
        <v>0</v>
      </c>
      <c r="AA66" s="84">
        <f t="shared" si="43"/>
        <v>0</v>
      </c>
      <c r="AB66" s="84">
        <f t="shared" si="43"/>
        <v>0</v>
      </c>
      <c r="AC66" s="84">
        <f t="shared" si="43"/>
        <v>0</v>
      </c>
      <c r="AD66" s="84">
        <f t="shared" si="43"/>
        <v>275</v>
      </c>
      <c r="AE66" s="84">
        <f t="shared" si="43"/>
        <v>0</v>
      </c>
      <c r="AF66" s="84">
        <f t="shared" si="43"/>
        <v>0</v>
      </c>
      <c r="AG66" s="84">
        <f t="shared" si="43"/>
        <v>0</v>
      </c>
      <c r="AH66" s="84">
        <f t="shared" si="43"/>
        <v>0</v>
      </c>
      <c r="AI66" s="84">
        <f t="shared" si="43"/>
        <v>0</v>
      </c>
      <c r="AJ66" s="84">
        <f t="shared" si="43"/>
        <v>0</v>
      </c>
      <c r="AK66" s="84">
        <f t="shared" si="43"/>
        <v>0</v>
      </c>
      <c r="AL66" s="84">
        <f t="shared" si="43"/>
        <v>0</v>
      </c>
      <c r="AM66" s="84">
        <f t="shared" si="43"/>
        <v>0</v>
      </c>
      <c r="AN66" s="84">
        <f t="shared" si="43"/>
        <v>0</v>
      </c>
      <c r="AO66" s="84">
        <f t="shared" si="43"/>
        <v>0</v>
      </c>
      <c r="AP66" s="84">
        <f t="shared" si="43"/>
        <v>0</v>
      </c>
    </row>
    <row r="67" spans="2:42" outlineLevel="1">
      <c r="B67" s="13" t="str">
        <f>B51</f>
        <v>(-) IRPJ/CSLL</v>
      </c>
      <c r="C67" s="13" t="s">
        <v>136</v>
      </c>
      <c r="E67" s="84">
        <f t="shared" si="39"/>
        <v>-348.7200565226795</v>
      </c>
      <c r="F67" s="84">
        <f t="shared" ref="F67:AP67" si="44">F51</f>
        <v>0</v>
      </c>
      <c r="G67" s="84">
        <f t="shared" si="44"/>
        <v>8.5</v>
      </c>
      <c r="H67" s="84">
        <f t="shared" si="44"/>
        <v>-12.276550000000006</v>
      </c>
      <c r="I67" s="84">
        <f t="shared" si="44"/>
        <v>-11.162081000000006</v>
      </c>
      <c r="J67" s="84">
        <f t="shared" si="44"/>
        <v>-10.05932262</v>
      </c>
      <c r="K67" s="84">
        <f t="shared" si="44"/>
        <v>-8.9685090723999998</v>
      </c>
      <c r="L67" s="84">
        <f t="shared" si="44"/>
        <v>-7.8898792538480009</v>
      </c>
      <c r="M67" s="84">
        <f t="shared" si="44"/>
        <v>-6.8236768389249658</v>
      </c>
      <c r="N67" s="84">
        <f t="shared" si="44"/>
        <v>-5.7701503757034676</v>
      </c>
      <c r="O67" s="84">
        <f t="shared" si="44"/>
        <v>-4.7295533832175289</v>
      </c>
      <c r="P67" s="84">
        <f t="shared" si="44"/>
        <v>-3.7021444508818724</v>
      </c>
      <c r="Q67" s="84">
        <f t="shared" si="44"/>
        <v>-11.188187339899512</v>
      </c>
      <c r="R67" s="84">
        <f t="shared" si="44"/>
        <v>-18.687951086697513</v>
      </c>
      <c r="S67" s="84">
        <f t="shared" si="44"/>
        <v>-19.401710108431455</v>
      </c>
      <c r="T67" s="84">
        <f t="shared" si="44"/>
        <v>-20.129744310600096</v>
      </c>
      <c r="U67" s="84">
        <f t="shared" si="44"/>
        <v>-20.872339196812092</v>
      </c>
      <c r="V67" s="84">
        <f t="shared" si="44"/>
        <v>-21.629785980748341</v>
      </c>
      <c r="W67" s="84">
        <f t="shared" si="44"/>
        <v>-22.402381700363311</v>
      </c>
      <c r="X67" s="84">
        <f t="shared" si="44"/>
        <v>-23.190429334370574</v>
      </c>
      <c r="Y67" s="84">
        <f t="shared" si="44"/>
        <v>-23.994237921057994</v>
      </c>
      <c r="Z67" s="84">
        <f t="shared" si="44"/>
        <v>-24.814122679479159</v>
      </c>
      <c r="AA67" s="84">
        <f t="shared" si="44"/>
        <v>-25.650405133068741</v>
      </c>
      <c r="AB67" s="84">
        <f t="shared" si="44"/>
        <v>-26.503413235730118</v>
      </c>
      <c r="AC67" s="84">
        <f t="shared" si="44"/>
        <v>-27.373481500444711</v>
      </c>
      <c r="AD67" s="84">
        <f t="shared" si="44"/>
        <v>0</v>
      </c>
      <c r="AE67" s="84">
        <f t="shared" si="44"/>
        <v>0</v>
      </c>
      <c r="AF67" s="84">
        <f t="shared" si="44"/>
        <v>0</v>
      </c>
      <c r="AG67" s="84">
        <f t="shared" si="44"/>
        <v>0</v>
      </c>
      <c r="AH67" s="84">
        <f t="shared" si="44"/>
        <v>0</v>
      </c>
      <c r="AI67" s="84">
        <f t="shared" si="44"/>
        <v>0</v>
      </c>
      <c r="AJ67" s="84">
        <f t="shared" si="44"/>
        <v>0</v>
      </c>
      <c r="AK67" s="84">
        <f t="shared" si="44"/>
        <v>0</v>
      </c>
      <c r="AL67" s="84">
        <f t="shared" si="44"/>
        <v>0</v>
      </c>
      <c r="AM67" s="84">
        <f t="shared" si="44"/>
        <v>0</v>
      </c>
      <c r="AN67" s="84">
        <f t="shared" si="44"/>
        <v>0</v>
      </c>
      <c r="AO67" s="84">
        <f t="shared" si="44"/>
        <v>0</v>
      </c>
      <c r="AP67" s="84">
        <f t="shared" si="44"/>
        <v>0</v>
      </c>
    </row>
    <row r="68" spans="2:42" outlineLevel="1">
      <c r="B68" s="13" t="s">
        <v>169</v>
      </c>
      <c r="C68" s="13" t="s">
        <v>136</v>
      </c>
      <c r="E68" s="84">
        <f t="shared" si="39"/>
        <v>676.92716854402465</v>
      </c>
      <c r="F68" s="84">
        <f t="shared" ref="F68:AP68" si="45">F67+F65+F64+F63+F66</f>
        <v>-250</v>
      </c>
      <c r="G68" s="84">
        <f t="shared" si="45"/>
        <v>-241.5</v>
      </c>
      <c r="H68" s="84">
        <f t="shared" si="45"/>
        <v>16.655325000000005</v>
      </c>
      <c r="I68" s="84">
        <f t="shared" si="45"/>
        <v>26.524056500000007</v>
      </c>
      <c r="J68" s="84">
        <f t="shared" si="45"/>
        <v>29.380537629999992</v>
      </c>
      <c r="K68" s="84">
        <f t="shared" si="45"/>
        <v>32.260148382600001</v>
      </c>
      <c r="L68" s="84">
        <f t="shared" si="45"/>
        <v>35.163351350252</v>
      </c>
      <c r="M68" s="84">
        <f t="shared" si="45"/>
        <v>38.090618377257051</v>
      </c>
      <c r="N68" s="84">
        <f t="shared" si="45"/>
        <v>41.042430744802196</v>
      </c>
      <c r="O68" s="84">
        <f t="shared" si="45"/>
        <v>44.019279359698224</v>
      </c>
      <c r="P68" s="84">
        <f t="shared" si="45"/>
        <v>47.021664946892173</v>
      </c>
      <c r="Q68" s="84">
        <f t="shared" si="45"/>
        <v>41.550098245830021</v>
      </c>
      <c r="R68" s="84">
        <f t="shared" si="45"/>
        <v>36.105100210746642</v>
      </c>
      <c r="S68" s="84">
        <f t="shared" si="45"/>
        <v>37.487202214961556</v>
      </c>
      <c r="T68" s="84">
        <f t="shared" si="45"/>
        <v>38.896946259260801</v>
      </c>
      <c r="U68" s="84">
        <f t="shared" si="45"/>
        <v>40.334885184446023</v>
      </c>
      <c r="V68" s="84">
        <f t="shared" si="45"/>
        <v>41.801582888134959</v>
      </c>
      <c r="W68" s="84">
        <f t="shared" si="45"/>
        <v>43.297614545897659</v>
      </c>
      <c r="X68" s="84">
        <f t="shared" si="45"/>
        <v>44.823566836815601</v>
      </c>
      <c r="Y68" s="84">
        <f t="shared" si="45"/>
        <v>46.380038173551938</v>
      </c>
      <c r="Z68" s="84">
        <f t="shared" si="45"/>
        <v>47.967638937022983</v>
      </c>
      <c r="AA68" s="84">
        <f t="shared" si="45"/>
        <v>49.586991715763432</v>
      </c>
      <c r="AB68" s="84">
        <f t="shared" si="45"/>
        <v>51.238731550078697</v>
      </c>
      <c r="AC68" s="84">
        <f t="shared" si="45"/>
        <v>52.92350618108027</v>
      </c>
      <c r="AD68" s="84">
        <f t="shared" si="45"/>
        <v>285.87585330893251</v>
      </c>
      <c r="AE68" s="84">
        <f t="shared" si="45"/>
        <v>0</v>
      </c>
      <c r="AF68" s="84">
        <f t="shared" si="45"/>
        <v>0</v>
      </c>
      <c r="AG68" s="84">
        <f t="shared" si="45"/>
        <v>0</v>
      </c>
      <c r="AH68" s="84">
        <f t="shared" si="45"/>
        <v>0</v>
      </c>
      <c r="AI68" s="84">
        <f t="shared" si="45"/>
        <v>0</v>
      </c>
      <c r="AJ68" s="84">
        <f t="shared" si="45"/>
        <v>0</v>
      </c>
      <c r="AK68" s="84">
        <f t="shared" si="45"/>
        <v>0</v>
      </c>
      <c r="AL68" s="84">
        <f t="shared" si="45"/>
        <v>0</v>
      </c>
      <c r="AM68" s="84">
        <f t="shared" si="45"/>
        <v>0</v>
      </c>
      <c r="AN68" s="84">
        <f t="shared" si="45"/>
        <v>0</v>
      </c>
      <c r="AO68" s="84">
        <f t="shared" si="45"/>
        <v>0</v>
      </c>
      <c r="AP68" s="84">
        <f t="shared" si="45"/>
        <v>0</v>
      </c>
    </row>
    <row r="69" spans="2:42" outlineLevel="1">
      <c r="B69" s="13" t="s">
        <v>170</v>
      </c>
      <c r="E69" s="84"/>
      <c r="F69" s="84">
        <f>F68+E69</f>
        <v>-250</v>
      </c>
      <c r="G69" s="84">
        <f t="shared" ref="G69:AC69" si="46">G68+F69</f>
        <v>-491.5</v>
      </c>
      <c r="H69" s="84">
        <f t="shared" si="46"/>
        <v>-474.844675</v>
      </c>
      <c r="I69" s="84">
        <f t="shared" si="46"/>
        <v>-448.32061849999997</v>
      </c>
      <c r="J69" s="84">
        <f t="shared" si="46"/>
        <v>-418.94008086999997</v>
      </c>
      <c r="K69" s="84">
        <f t="shared" si="46"/>
        <v>-386.67993248739998</v>
      </c>
      <c r="L69" s="84">
        <f t="shared" si="46"/>
        <v>-351.51658113714797</v>
      </c>
      <c r="M69" s="84">
        <f t="shared" si="46"/>
        <v>-313.42596275989092</v>
      </c>
      <c r="N69" s="84">
        <f t="shared" si="46"/>
        <v>-272.38353201508875</v>
      </c>
      <c r="O69" s="84">
        <f t="shared" si="46"/>
        <v>-228.36425265539052</v>
      </c>
      <c r="P69" s="84">
        <f t="shared" si="46"/>
        <v>-181.34258770849834</v>
      </c>
      <c r="Q69" s="84">
        <f t="shared" si="46"/>
        <v>-139.79248946266833</v>
      </c>
      <c r="R69" s="84">
        <f t="shared" si="46"/>
        <v>-103.68738925192169</v>
      </c>
      <c r="S69" s="84">
        <f t="shared" si="46"/>
        <v>-66.200187036960131</v>
      </c>
      <c r="T69" s="84">
        <f t="shared" si="46"/>
        <v>-27.30324077769933</v>
      </c>
      <c r="U69" s="84">
        <f t="shared" si="46"/>
        <v>13.031644406746693</v>
      </c>
      <c r="V69" s="84">
        <f t="shared" si="46"/>
        <v>54.833227294881652</v>
      </c>
      <c r="W69" s="84">
        <f t="shared" si="46"/>
        <v>98.130841840779311</v>
      </c>
      <c r="X69" s="84">
        <f t="shared" si="46"/>
        <v>142.95440867759493</v>
      </c>
      <c r="Y69" s="84">
        <f t="shared" si="46"/>
        <v>189.33444685114688</v>
      </c>
      <c r="Z69" s="84">
        <f t="shared" si="46"/>
        <v>237.30208578816985</v>
      </c>
      <c r="AA69" s="84">
        <f t="shared" si="46"/>
        <v>286.88907750393327</v>
      </c>
      <c r="AB69" s="84">
        <f t="shared" si="46"/>
        <v>338.12780905401195</v>
      </c>
      <c r="AC69" s="84">
        <f t="shared" si="46"/>
        <v>391.0513152350922</v>
      </c>
      <c r="AD69" s="84">
        <f t="shared" ref="AD69:AP69" si="47">AD68+AC69</f>
        <v>676.92716854402465</v>
      </c>
      <c r="AE69" s="84">
        <f t="shared" si="47"/>
        <v>676.92716854402465</v>
      </c>
      <c r="AF69" s="84">
        <f t="shared" si="47"/>
        <v>676.92716854402465</v>
      </c>
      <c r="AG69" s="84">
        <f t="shared" si="47"/>
        <v>676.92716854402465</v>
      </c>
      <c r="AH69" s="84">
        <f t="shared" si="47"/>
        <v>676.92716854402465</v>
      </c>
      <c r="AI69" s="84">
        <f t="shared" si="47"/>
        <v>676.92716854402465</v>
      </c>
      <c r="AJ69" s="84">
        <f t="shared" si="47"/>
        <v>676.92716854402465</v>
      </c>
      <c r="AK69" s="84">
        <f t="shared" si="47"/>
        <v>676.92716854402465</v>
      </c>
      <c r="AL69" s="84">
        <f t="shared" si="47"/>
        <v>676.92716854402465</v>
      </c>
      <c r="AM69" s="84">
        <f t="shared" si="47"/>
        <v>676.92716854402465</v>
      </c>
      <c r="AN69" s="84">
        <f t="shared" si="47"/>
        <v>676.92716854402465</v>
      </c>
      <c r="AO69" s="84">
        <f t="shared" si="47"/>
        <v>676.92716854402465</v>
      </c>
      <c r="AP69" s="84">
        <f t="shared" si="47"/>
        <v>676.92716854402465</v>
      </c>
    </row>
    <row r="70" spans="2:42" outlineLevel="1"/>
    <row r="71" spans="2:42" s="82" customFormat="1">
      <c r="B71" s="82" t="s">
        <v>171</v>
      </c>
    </row>
    <row r="72" spans="2:42" outlineLevel="1">
      <c r="B72" s="13" t="s">
        <v>172</v>
      </c>
      <c r="C72" s="13" t="s">
        <v>136</v>
      </c>
      <c r="D72" s="84">
        <f>F68+NPV($D$37,G68:AP68)</f>
        <v>-207.85012083036997</v>
      </c>
    </row>
    <row r="73" spans="2:42" outlineLevel="1">
      <c r="B73" s="13" t="s">
        <v>173</v>
      </c>
      <c r="C73" s="13" t="s">
        <v>174</v>
      </c>
      <c r="D73" s="98">
        <f>IFERROR(IRR(F68:AP68),"-")</f>
        <v>6.3106022009651985E-2</v>
      </c>
    </row>
    <row r="74" spans="2:42" outlineLevel="1">
      <c r="B74" s="13" t="s">
        <v>175</v>
      </c>
      <c r="C74" s="13" t="s">
        <v>4</v>
      </c>
      <c r="D74" s="93">
        <f>IFERROR(E48/E46,"-")</f>
        <v>0.63264331502672533</v>
      </c>
    </row>
    <row r="75" spans="2:42" outlineLevel="1">
      <c r="B75" s="13" t="s">
        <v>176</v>
      </c>
      <c r="C75" s="13" t="s">
        <v>4</v>
      </c>
      <c r="D75" s="93">
        <f>IFERROR(E52/E46,"-")</f>
        <v>0.18218533320209035</v>
      </c>
    </row>
    <row r="76" spans="2:42" outlineLevel="1">
      <c r="B76" s="13" t="s">
        <v>177</v>
      </c>
      <c r="C76" s="13" t="s">
        <v>136</v>
      </c>
      <c r="D76" s="84">
        <f>MIN(F69:AP69)</f>
        <v>-491.5</v>
      </c>
    </row>
    <row r="77" spans="2:42" outlineLevel="1"/>
    <row r="78" spans="2:42" outlineLevel="1"/>
    <row r="79" spans="2:42" outlineLevel="1"/>
    <row r="80" spans="2:42" outlineLevel="1"/>
    <row r="81" spans="2:42" s="80" customFormat="1" collapsed="1">
      <c r="B81" s="80" t="s">
        <v>178</v>
      </c>
    </row>
    <row r="82" spans="2:42" hidden="1" outlineLevel="1"/>
    <row r="83" spans="2:42" hidden="1" outlineLevel="1"/>
    <row r="84" spans="2:42" hidden="1" outlineLevel="1">
      <c r="C84" s="13" t="s">
        <v>179</v>
      </c>
      <c r="D84" s="13" t="s">
        <v>180</v>
      </c>
      <c r="E84" s="13" t="s">
        <v>181</v>
      </c>
      <c r="F84" s="91" cm="1">
        <f t="array" ref="F84:AP84">F2:AP2</f>
        <v>2025</v>
      </c>
      <c r="G84" s="13">
        <v>2026</v>
      </c>
      <c r="H84" s="13">
        <v>2027</v>
      </c>
      <c r="I84" s="13">
        <v>2028</v>
      </c>
      <c r="J84" s="13">
        <v>2029</v>
      </c>
      <c r="K84" s="13">
        <v>2030</v>
      </c>
      <c r="L84" s="13">
        <v>2031</v>
      </c>
      <c r="M84" s="13">
        <v>2032</v>
      </c>
      <c r="N84" s="13">
        <v>2033</v>
      </c>
      <c r="O84" s="13">
        <v>2034</v>
      </c>
      <c r="P84" s="13">
        <v>2035</v>
      </c>
      <c r="Q84" s="13">
        <v>2036</v>
      </c>
      <c r="R84" s="13">
        <v>2037</v>
      </c>
      <c r="S84" s="13">
        <v>2038</v>
      </c>
      <c r="T84" s="13">
        <v>2039</v>
      </c>
      <c r="U84" s="13">
        <v>2040</v>
      </c>
      <c r="V84" s="13">
        <v>2041</v>
      </c>
      <c r="W84" s="13">
        <v>2042</v>
      </c>
      <c r="X84" s="13">
        <v>2043</v>
      </c>
      <c r="Y84" s="13">
        <v>2044</v>
      </c>
      <c r="Z84" s="13">
        <v>2045</v>
      </c>
      <c r="AA84" s="13">
        <v>2046</v>
      </c>
      <c r="AB84" s="13">
        <v>2047</v>
      </c>
      <c r="AC84" s="13">
        <v>2048</v>
      </c>
      <c r="AD84" s="13">
        <v>2049</v>
      </c>
      <c r="AE84" s="13">
        <v>2050</v>
      </c>
      <c r="AF84" s="13">
        <v>2051</v>
      </c>
      <c r="AG84" s="13">
        <v>2052</v>
      </c>
      <c r="AH84" s="13">
        <v>2053</v>
      </c>
      <c r="AI84" s="13">
        <v>2054</v>
      </c>
      <c r="AJ84" s="13">
        <v>2055</v>
      </c>
      <c r="AK84" s="13">
        <v>2056</v>
      </c>
      <c r="AL84" s="13">
        <v>2057</v>
      </c>
      <c r="AM84" s="13">
        <v>2058</v>
      </c>
      <c r="AN84" s="13">
        <v>2059</v>
      </c>
      <c r="AO84" s="13">
        <v>2060</v>
      </c>
      <c r="AP84" s="13">
        <v>2061</v>
      </c>
    </row>
    <row r="85" spans="2:42" hidden="1" outlineLevel="1">
      <c r="C85" s="13" cm="1">
        <f t="array" ref="C85:C121">TRANSPOSE(_xlfn.ANCHORARRAY(F84))</f>
        <v>2025</v>
      </c>
      <c r="D85" s="91">
        <f>$D$30</f>
        <v>10</v>
      </c>
      <c r="E85" s="84" cm="1">
        <f t="array" ref="E85:E121">TRANSPOSE(F19:AP19)</f>
        <v>250</v>
      </c>
      <c r="F85" s="84">
        <f t="shared" ref="F85:O94" si="48">IF(F$84&lt;=$C85,0,IF(F$84&gt;$C85+$D85,0,$E85/$D85))</f>
        <v>0</v>
      </c>
      <c r="G85" s="84">
        <f t="shared" si="48"/>
        <v>25</v>
      </c>
      <c r="H85" s="84">
        <f t="shared" si="48"/>
        <v>25</v>
      </c>
      <c r="I85" s="84">
        <f t="shared" si="48"/>
        <v>25</v>
      </c>
      <c r="J85" s="84">
        <f t="shared" si="48"/>
        <v>25</v>
      </c>
      <c r="K85" s="84">
        <f t="shared" si="48"/>
        <v>25</v>
      </c>
      <c r="L85" s="84">
        <f t="shared" si="48"/>
        <v>25</v>
      </c>
      <c r="M85" s="84">
        <f t="shared" si="48"/>
        <v>25</v>
      </c>
      <c r="N85" s="84">
        <f t="shared" si="48"/>
        <v>25</v>
      </c>
      <c r="O85" s="84">
        <f t="shared" si="48"/>
        <v>25</v>
      </c>
      <c r="P85" s="84">
        <f t="shared" ref="P85:Y94" si="49">IF(P$84&lt;=$C85,0,IF(P$84&gt;$C85+$D85,0,$E85/$D85))</f>
        <v>25</v>
      </c>
      <c r="Q85" s="84">
        <f t="shared" si="49"/>
        <v>0</v>
      </c>
      <c r="R85" s="84">
        <f t="shared" si="49"/>
        <v>0</v>
      </c>
      <c r="S85" s="84">
        <f t="shared" si="49"/>
        <v>0</v>
      </c>
      <c r="T85" s="84">
        <f t="shared" si="49"/>
        <v>0</v>
      </c>
      <c r="U85" s="84">
        <f t="shared" si="49"/>
        <v>0</v>
      </c>
      <c r="V85" s="84">
        <f t="shared" si="49"/>
        <v>0</v>
      </c>
      <c r="W85" s="84">
        <f t="shared" si="49"/>
        <v>0</v>
      </c>
      <c r="X85" s="84">
        <f t="shared" si="49"/>
        <v>0</v>
      </c>
      <c r="Y85" s="84">
        <f t="shared" si="49"/>
        <v>0</v>
      </c>
      <c r="Z85" s="84">
        <f t="shared" ref="Z85:AI94" si="50">IF(Z$84&lt;=$C85,0,IF(Z$84&gt;$C85+$D85,0,$E85/$D85))</f>
        <v>0</v>
      </c>
      <c r="AA85" s="84">
        <f t="shared" si="50"/>
        <v>0</v>
      </c>
      <c r="AB85" s="84">
        <f t="shared" si="50"/>
        <v>0</v>
      </c>
      <c r="AC85" s="84">
        <f t="shared" si="50"/>
        <v>0</v>
      </c>
      <c r="AD85" s="84">
        <f t="shared" si="50"/>
        <v>0</v>
      </c>
      <c r="AE85" s="84">
        <f t="shared" si="50"/>
        <v>0</v>
      </c>
      <c r="AF85" s="84">
        <f t="shared" si="50"/>
        <v>0</v>
      </c>
      <c r="AG85" s="84">
        <f t="shared" si="50"/>
        <v>0</v>
      </c>
      <c r="AH85" s="84">
        <f t="shared" si="50"/>
        <v>0</v>
      </c>
      <c r="AI85" s="84">
        <f t="shared" si="50"/>
        <v>0</v>
      </c>
      <c r="AJ85" s="84">
        <f t="shared" ref="AJ85:AP94" si="51">IF(AJ$84&lt;=$C85,0,IF(AJ$84&gt;$C85+$D85,0,$E85/$D85))</f>
        <v>0</v>
      </c>
      <c r="AK85" s="84">
        <f t="shared" si="51"/>
        <v>0</v>
      </c>
      <c r="AL85" s="84">
        <f t="shared" si="51"/>
        <v>0</v>
      </c>
      <c r="AM85" s="84">
        <f t="shared" si="51"/>
        <v>0</v>
      </c>
      <c r="AN85" s="84">
        <f t="shared" si="51"/>
        <v>0</v>
      </c>
      <c r="AO85" s="84">
        <f t="shared" si="51"/>
        <v>0</v>
      </c>
      <c r="AP85" s="84">
        <f t="shared" si="51"/>
        <v>0</v>
      </c>
    </row>
    <row r="86" spans="2:42" hidden="1" outlineLevel="1">
      <c r="C86" s="13">
        <v>2026</v>
      </c>
      <c r="D86" s="91">
        <f t="shared" ref="D86:D108" si="52">$D$30</f>
        <v>10</v>
      </c>
      <c r="E86" s="84">
        <v>250</v>
      </c>
      <c r="F86" s="84">
        <f t="shared" si="48"/>
        <v>0</v>
      </c>
      <c r="G86" s="84">
        <f t="shared" si="48"/>
        <v>0</v>
      </c>
      <c r="H86" s="84">
        <f t="shared" si="48"/>
        <v>25</v>
      </c>
      <c r="I86" s="84">
        <f t="shared" si="48"/>
        <v>25</v>
      </c>
      <c r="J86" s="84">
        <f t="shared" si="48"/>
        <v>25</v>
      </c>
      <c r="K86" s="84">
        <f t="shared" si="48"/>
        <v>25</v>
      </c>
      <c r="L86" s="84">
        <f t="shared" si="48"/>
        <v>25</v>
      </c>
      <c r="M86" s="84">
        <f t="shared" si="48"/>
        <v>25</v>
      </c>
      <c r="N86" s="84">
        <f t="shared" si="48"/>
        <v>25</v>
      </c>
      <c r="O86" s="84">
        <f t="shared" si="48"/>
        <v>25</v>
      </c>
      <c r="P86" s="84">
        <f t="shared" si="49"/>
        <v>25</v>
      </c>
      <c r="Q86" s="84">
        <f t="shared" si="49"/>
        <v>25</v>
      </c>
      <c r="R86" s="84">
        <f t="shared" si="49"/>
        <v>0</v>
      </c>
      <c r="S86" s="84">
        <f t="shared" si="49"/>
        <v>0</v>
      </c>
      <c r="T86" s="84">
        <f t="shared" si="49"/>
        <v>0</v>
      </c>
      <c r="U86" s="84">
        <f t="shared" si="49"/>
        <v>0</v>
      </c>
      <c r="V86" s="84">
        <f t="shared" si="49"/>
        <v>0</v>
      </c>
      <c r="W86" s="84">
        <f t="shared" si="49"/>
        <v>0</v>
      </c>
      <c r="X86" s="84">
        <f t="shared" si="49"/>
        <v>0</v>
      </c>
      <c r="Y86" s="84">
        <f t="shared" si="49"/>
        <v>0</v>
      </c>
      <c r="Z86" s="84">
        <f t="shared" si="50"/>
        <v>0</v>
      </c>
      <c r="AA86" s="84">
        <f t="shared" si="50"/>
        <v>0</v>
      </c>
      <c r="AB86" s="84">
        <f t="shared" si="50"/>
        <v>0</v>
      </c>
      <c r="AC86" s="84">
        <f t="shared" si="50"/>
        <v>0</v>
      </c>
      <c r="AD86" s="84">
        <f t="shared" si="50"/>
        <v>0</v>
      </c>
      <c r="AE86" s="84">
        <f t="shared" si="50"/>
        <v>0</v>
      </c>
      <c r="AF86" s="84">
        <f t="shared" si="50"/>
        <v>0</v>
      </c>
      <c r="AG86" s="84">
        <f t="shared" si="50"/>
        <v>0</v>
      </c>
      <c r="AH86" s="84">
        <f t="shared" si="50"/>
        <v>0</v>
      </c>
      <c r="AI86" s="84">
        <f t="shared" si="50"/>
        <v>0</v>
      </c>
      <c r="AJ86" s="84">
        <f t="shared" si="51"/>
        <v>0</v>
      </c>
      <c r="AK86" s="84">
        <f t="shared" si="51"/>
        <v>0</v>
      </c>
      <c r="AL86" s="84">
        <f t="shared" si="51"/>
        <v>0</v>
      </c>
      <c r="AM86" s="84">
        <f t="shared" si="51"/>
        <v>0</v>
      </c>
      <c r="AN86" s="84">
        <f t="shared" si="51"/>
        <v>0</v>
      </c>
      <c r="AO86" s="84">
        <f t="shared" si="51"/>
        <v>0</v>
      </c>
      <c r="AP86" s="84">
        <f t="shared" si="51"/>
        <v>0</v>
      </c>
    </row>
    <row r="87" spans="2:42" hidden="1" outlineLevel="1">
      <c r="C87" s="13">
        <v>2027</v>
      </c>
      <c r="D87" s="91">
        <f t="shared" si="52"/>
        <v>10</v>
      </c>
      <c r="E87" s="84">
        <v>50</v>
      </c>
      <c r="F87" s="84">
        <f t="shared" si="48"/>
        <v>0</v>
      </c>
      <c r="G87" s="84">
        <f t="shared" si="48"/>
        <v>0</v>
      </c>
      <c r="H87" s="84">
        <f t="shared" si="48"/>
        <v>0</v>
      </c>
      <c r="I87" s="84">
        <f t="shared" si="48"/>
        <v>5</v>
      </c>
      <c r="J87" s="84">
        <f t="shared" si="48"/>
        <v>5</v>
      </c>
      <c r="K87" s="84">
        <f t="shared" si="48"/>
        <v>5</v>
      </c>
      <c r="L87" s="84">
        <f t="shared" si="48"/>
        <v>5</v>
      </c>
      <c r="M87" s="84">
        <f t="shared" si="48"/>
        <v>5</v>
      </c>
      <c r="N87" s="84">
        <f t="shared" si="48"/>
        <v>5</v>
      </c>
      <c r="O87" s="84">
        <f t="shared" si="48"/>
        <v>5</v>
      </c>
      <c r="P87" s="84">
        <f t="shared" si="49"/>
        <v>5</v>
      </c>
      <c r="Q87" s="84">
        <f t="shared" si="49"/>
        <v>5</v>
      </c>
      <c r="R87" s="84">
        <f t="shared" si="49"/>
        <v>5</v>
      </c>
      <c r="S87" s="84">
        <f t="shared" si="49"/>
        <v>0</v>
      </c>
      <c r="T87" s="84">
        <f t="shared" si="49"/>
        <v>0</v>
      </c>
      <c r="U87" s="84">
        <f t="shared" si="49"/>
        <v>0</v>
      </c>
      <c r="V87" s="84">
        <f t="shared" si="49"/>
        <v>0</v>
      </c>
      <c r="W87" s="84">
        <f t="shared" si="49"/>
        <v>0</v>
      </c>
      <c r="X87" s="84">
        <f t="shared" si="49"/>
        <v>0</v>
      </c>
      <c r="Y87" s="84">
        <f t="shared" si="49"/>
        <v>0</v>
      </c>
      <c r="Z87" s="84">
        <f t="shared" si="50"/>
        <v>0</v>
      </c>
      <c r="AA87" s="84">
        <f t="shared" si="50"/>
        <v>0</v>
      </c>
      <c r="AB87" s="84">
        <f t="shared" si="50"/>
        <v>0</v>
      </c>
      <c r="AC87" s="84">
        <f t="shared" si="50"/>
        <v>0</v>
      </c>
      <c r="AD87" s="84">
        <f t="shared" si="50"/>
        <v>0</v>
      </c>
      <c r="AE87" s="84">
        <f t="shared" si="50"/>
        <v>0</v>
      </c>
      <c r="AF87" s="84">
        <f t="shared" si="50"/>
        <v>0</v>
      </c>
      <c r="AG87" s="84">
        <f t="shared" si="50"/>
        <v>0</v>
      </c>
      <c r="AH87" s="84">
        <f t="shared" si="50"/>
        <v>0</v>
      </c>
      <c r="AI87" s="84">
        <f t="shared" si="50"/>
        <v>0</v>
      </c>
      <c r="AJ87" s="84">
        <f t="shared" si="51"/>
        <v>0</v>
      </c>
      <c r="AK87" s="84">
        <f t="shared" si="51"/>
        <v>0</v>
      </c>
      <c r="AL87" s="84">
        <f t="shared" si="51"/>
        <v>0</v>
      </c>
      <c r="AM87" s="84">
        <f t="shared" si="51"/>
        <v>0</v>
      </c>
      <c r="AN87" s="84">
        <f t="shared" si="51"/>
        <v>0</v>
      </c>
      <c r="AO87" s="84">
        <f t="shared" si="51"/>
        <v>0</v>
      </c>
      <c r="AP87" s="84">
        <f t="shared" si="51"/>
        <v>0</v>
      </c>
    </row>
    <row r="88" spans="2:42" hidden="1" outlineLevel="1">
      <c r="C88" s="13">
        <v>2028</v>
      </c>
      <c r="D88" s="91">
        <f t="shared" si="52"/>
        <v>10</v>
      </c>
      <c r="E88" s="84">
        <v>50</v>
      </c>
      <c r="F88" s="84">
        <f t="shared" si="48"/>
        <v>0</v>
      </c>
      <c r="G88" s="84">
        <f t="shared" si="48"/>
        <v>0</v>
      </c>
      <c r="H88" s="84">
        <f t="shared" si="48"/>
        <v>0</v>
      </c>
      <c r="I88" s="84">
        <f t="shared" si="48"/>
        <v>0</v>
      </c>
      <c r="J88" s="84">
        <f t="shared" si="48"/>
        <v>5</v>
      </c>
      <c r="K88" s="84">
        <f t="shared" si="48"/>
        <v>5</v>
      </c>
      <c r="L88" s="84">
        <f t="shared" si="48"/>
        <v>5</v>
      </c>
      <c r="M88" s="84">
        <f t="shared" si="48"/>
        <v>5</v>
      </c>
      <c r="N88" s="84">
        <f t="shared" si="48"/>
        <v>5</v>
      </c>
      <c r="O88" s="84">
        <f t="shared" si="48"/>
        <v>5</v>
      </c>
      <c r="P88" s="84">
        <f t="shared" si="49"/>
        <v>5</v>
      </c>
      <c r="Q88" s="84">
        <f t="shared" si="49"/>
        <v>5</v>
      </c>
      <c r="R88" s="84">
        <f t="shared" si="49"/>
        <v>5</v>
      </c>
      <c r="S88" s="84">
        <f t="shared" si="49"/>
        <v>5</v>
      </c>
      <c r="T88" s="84">
        <f t="shared" si="49"/>
        <v>0</v>
      </c>
      <c r="U88" s="84">
        <f t="shared" si="49"/>
        <v>0</v>
      </c>
      <c r="V88" s="84">
        <f t="shared" si="49"/>
        <v>0</v>
      </c>
      <c r="W88" s="84">
        <f t="shared" si="49"/>
        <v>0</v>
      </c>
      <c r="X88" s="84">
        <f t="shared" si="49"/>
        <v>0</v>
      </c>
      <c r="Y88" s="84">
        <f t="shared" si="49"/>
        <v>0</v>
      </c>
      <c r="Z88" s="84">
        <f t="shared" si="50"/>
        <v>0</v>
      </c>
      <c r="AA88" s="84">
        <f t="shared" si="50"/>
        <v>0</v>
      </c>
      <c r="AB88" s="84">
        <f t="shared" si="50"/>
        <v>0</v>
      </c>
      <c r="AC88" s="84">
        <f t="shared" si="50"/>
        <v>0</v>
      </c>
      <c r="AD88" s="84">
        <f t="shared" si="50"/>
        <v>0</v>
      </c>
      <c r="AE88" s="84">
        <f t="shared" si="50"/>
        <v>0</v>
      </c>
      <c r="AF88" s="84">
        <f t="shared" si="50"/>
        <v>0</v>
      </c>
      <c r="AG88" s="84">
        <f t="shared" si="50"/>
        <v>0</v>
      </c>
      <c r="AH88" s="84">
        <f t="shared" si="50"/>
        <v>0</v>
      </c>
      <c r="AI88" s="84">
        <f t="shared" si="50"/>
        <v>0</v>
      </c>
      <c r="AJ88" s="84">
        <f t="shared" si="51"/>
        <v>0</v>
      </c>
      <c r="AK88" s="84">
        <f t="shared" si="51"/>
        <v>0</v>
      </c>
      <c r="AL88" s="84">
        <f t="shared" si="51"/>
        <v>0</v>
      </c>
      <c r="AM88" s="84">
        <f t="shared" si="51"/>
        <v>0</v>
      </c>
      <c r="AN88" s="84">
        <f t="shared" si="51"/>
        <v>0</v>
      </c>
      <c r="AO88" s="84">
        <f t="shared" si="51"/>
        <v>0</v>
      </c>
      <c r="AP88" s="84">
        <f t="shared" si="51"/>
        <v>0</v>
      </c>
    </row>
    <row r="89" spans="2:42" hidden="1" outlineLevel="1">
      <c r="C89" s="13">
        <v>2029</v>
      </c>
      <c r="D89" s="91">
        <f t="shared" si="52"/>
        <v>10</v>
      </c>
      <c r="E89" s="84">
        <v>50</v>
      </c>
      <c r="F89" s="84">
        <f t="shared" si="48"/>
        <v>0</v>
      </c>
      <c r="G89" s="84">
        <f t="shared" si="48"/>
        <v>0</v>
      </c>
      <c r="H89" s="84">
        <f t="shared" si="48"/>
        <v>0</v>
      </c>
      <c r="I89" s="84">
        <f t="shared" si="48"/>
        <v>0</v>
      </c>
      <c r="J89" s="84">
        <f t="shared" si="48"/>
        <v>0</v>
      </c>
      <c r="K89" s="84">
        <f t="shared" si="48"/>
        <v>5</v>
      </c>
      <c r="L89" s="84">
        <f t="shared" si="48"/>
        <v>5</v>
      </c>
      <c r="M89" s="84">
        <f t="shared" si="48"/>
        <v>5</v>
      </c>
      <c r="N89" s="84">
        <f t="shared" si="48"/>
        <v>5</v>
      </c>
      <c r="O89" s="84">
        <f t="shared" si="48"/>
        <v>5</v>
      </c>
      <c r="P89" s="84">
        <f t="shared" si="49"/>
        <v>5</v>
      </c>
      <c r="Q89" s="84">
        <f t="shared" si="49"/>
        <v>5</v>
      </c>
      <c r="R89" s="84">
        <f t="shared" si="49"/>
        <v>5</v>
      </c>
      <c r="S89" s="84">
        <f t="shared" si="49"/>
        <v>5</v>
      </c>
      <c r="T89" s="84">
        <f t="shared" si="49"/>
        <v>5</v>
      </c>
      <c r="U89" s="84">
        <f t="shared" si="49"/>
        <v>0</v>
      </c>
      <c r="V89" s="84">
        <f t="shared" si="49"/>
        <v>0</v>
      </c>
      <c r="W89" s="84">
        <f t="shared" si="49"/>
        <v>0</v>
      </c>
      <c r="X89" s="84">
        <f t="shared" si="49"/>
        <v>0</v>
      </c>
      <c r="Y89" s="84">
        <f t="shared" si="49"/>
        <v>0</v>
      </c>
      <c r="Z89" s="84">
        <f t="shared" si="50"/>
        <v>0</v>
      </c>
      <c r="AA89" s="84">
        <f t="shared" si="50"/>
        <v>0</v>
      </c>
      <c r="AB89" s="84">
        <f t="shared" si="50"/>
        <v>0</v>
      </c>
      <c r="AC89" s="84">
        <f t="shared" si="50"/>
        <v>0</v>
      </c>
      <c r="AD89" s="84">
        <f t="shared" si="50"/>
        <v>0</v>
      </c>
      <c r="AE89" s="84">
        <f t="shared" si="50"/>
        <v>0</v>
      </c>
      <c r="AF89" s="84">
        <f t="shared" si="50"/>
        <v>0</v>
      </c>
      <c r="AG89" s="84">
        <f t="shared" si="50"/>
        <v>0</v>
      </c>
      <c r="AH89" s="84">
        <f t="shared" si="50"/>
        <v>0</v>
      </c>
      <c r="AI89" s="84">
        <f t="shared" si="50"/>
        <v>0</v>
      </c>
      <c r="AJ89" s="84">
        <f t="shared" si="51"/>
        <v>0</v>
      </c>
      <c r="AK89" s="84">
        <f t="shared" si="51"/>
        <v>0</v>
      </c>
      <c r="AL89" s="84">
        <f t="shared" si="51"/>
        <v>0</v>
      </c>
      <c r="AM89" s="84">
        <f t="shared" si="51"/>
        <v>0</v>
      </c>
      <c r="AN89" s="84">
        <f t="shared" si="51"/>
        <v>0</v>
      </c>
      <c r="AO89" s="84">
        <f t="shared" si="51"/>
        <v>0</v>
      </c>
      <c r="AP89" s="84">
        <f t="shared" si="51"/>
        <v>0</v>
      </c>
    </row>
    <row r="90" spans="2:42" hidden="1" outlineLevel="1">
      <c r="C90" s="13">
        <v>2030</v>
      </c>
      <c r="D90" s="91">
        <f t="shared" si="52"/>
        <v>10</v>
      </c>
      <c r="E90" s="84">
        <v>50</v>
      </c>
      <c r="F90" s="84">
        <f t="shared" si="48"/>
        <v>0</v>
      </c>
      <c r="G90" s="84">
        <f t="shared" si="48"/>
        <v>0</v>
      </c>
      <c r="H90" s="84">
        <f t="shared" si="48"/>
        <v>0</v>
      </c>
      <c r="I90" s="84">
        <f t="shared" si="48"/>
        <v>0</v>
      </c>
      <c r="J90" s="84">
        <f t="shared" si="48"/>
        <v>0</v>
      </c>
      <c r="K90" s="84">
        <f t="shared" si="48"/>
        <v>0</v>
      </c>
      <c r="L90" s="84">
        <f t="shared" si="48"/>
        <v>5</v>
      </c>
      <c r="M90" s="84">
        <f t="shared" si="48"/>
        <v>5</v>
      </c>
      <c r="N90" s="84">
        <f t="shared" si="48"/>
        <v>5</v>
      </c>
      <c r="O90" s="84">
        <f t="shared" si="48"/>
        <v>5</v>
      </c>
      <c r="P90" s="84">
        <f t="shared" si="49"/>
        <v>5</v>
      </c>
      <c r="Q90" s="84">
        <f t="shared" si="49"/>
        <v>5</v>
      </c>
      <c r="R90" s="84">
        <f t="shared" si="49"/>
        <v>5</v>
      </c>
      <c r="S90" s="84">
        <f t="shared" si="49"/>
        <v>5</v>
      </c>
      <c r="T90" s="84">
        <f t="shared" si="49"/>
        <v>5</v>
      </c>
      <c r="U90" s="84">
        <f t="shared" si="49"/>
        <v>5</v>
      </c>
      <c r="V90" s="84">
        <f t="shared" si="49"/>
        <v>0</v>
      </c>
      <c r="W90" s="84">
        <f t="shared" si="49"/>
        <v>0</v>
      </c>
      <c r="X90" s="84">
        <f t="shared" si="49"/>
        <v>0</v>
      </c>
      <c r="Y90" s="84">
        <f t="shared" si="49"/>
        <v>0</v>
      </c>
      <c r="Z90" s="84">
        <f t="shared" si="50"/>
        <v>0</v>
      </c>
      <c r="AA90" s="84">
        <f t="shared" si="50"/>
        <v>0</v>
      </c>
      <c r="AB90" s="84">
        <f t="shared" si="50"/>
        <v>0</v>
      </c>
      <c r="AC90" s="84">
        <f t="shared" si="50"/>
        <v>0</v>
      </c>
      <c r="AD90" s="84">
        <f t="shared" si="50"/>
        <v>0</v>
      </c>
      <c r="AE90" s="84">
        <f t="shared" si="50"/>
        <v>0</v>
      </c>
      <c r="AF90" s="84">
        <f t="shared" si="50"/>
        <v>0</v>
      </c>
      <c r="AG90" s="84">
        <f t="shared" si="50"/>
        <v>0</v>
      </c>
      <c r="AH90" s="84">
        <f t="shared" si="50"/>
        <v>0</v>
      </c>
      <c r="AI90" s="84">
        <f t="shared" si="50"/>
        <v>0</v>
      </c>
      <c r="AJ90" s="84">
        <f t="shared" si="51"/>
        <v>0</v>
      </c>
      <c r="AK90" s="84">
        <f t="shared" si="51"/>
        <v>0</v>
      </c>
      <c r="AL90" s="84">
        <f t="shared" si="51"/>
        <v>0</v>
      </c>
      <c r="AM90" s="84">
        <f t="shared" si="51"/>
        <v>0</v>
      </c>
      <c r="AN90" s="84">
        <f t="shared" si="51"/>
        <v>0</v>
      </c>
      <c r="AO90" s="84">
        <f t="shared" si="51"/>
        <v>0</v>
      </c>
      <c r="AP90" s="84">
        <f t="shared" si="51"/>
        <v>0</v>
      </c>
    </row>
    <row r="91" spans="2:42" hidden="1" outlineLevel="1">
      <c r="C91" s="13">
        <v>2031</v>
      </c>
      <c r="D91" s="91">
        <f t="shared" si="52"/>
        <v>10</v>
      </c>
      <c r="E91" s="84">
        <v>50</v>
      </c>
      <c r="F91" s="84">
        <f t="shared" si="48"/>
        <v>0</v>
      </c>
      <c r="G91" s="84">
        <f t="shared" si="48"/>
        <v>0</v>
      </c>
      <c r="H91" s="84">
        <f t="shared" si="48"/>
        <v>0</v>
      </c>
      <c r="I91" s="84">
        <f t="shared" si="48"/>
        <v>0</v>
      </c>
      <c r="J91" s="84">
        <f t="shared" si="48"/>
        <v>0</v>
      </c>
      <c r="K91" s="84">
        <f t="shared" si="48"/>
        <v>0</v>
      </c>
      <c r="L91" s="84">
        <f t="shared" si="48"/>
        <v>0</v>
      </c>
      <c r="M91" s="84">
        <f t="shared" si="48"/>
        <v>5</v>
      </c>
      <c r="N91" s="84">
        <f t="shared" si="48"/>
        <v>5</v>
      </c>
      <c r="O91" s="84">
        <f t="shared" si="48"/>
        <v>5</v>
      </c>
      <c r="P91" s="84">
        <f t="shared" si="49"/>
        <v>5</v>
      </c>
      <c r="Q91" s="84">
        <f t="shared" si="49"/>
        <v>5</v>
      </c>
      <c r="R91" s="84">
        <f t="shared" si="49"/>
        <v>5</v>
      </c>
      <c r="S91" s="84">
        <f t="shared" si="49"/>
        <v>5</v>
      </c>
      <c r="T91" s="84">
        <f t="shared" si="49"/>
        <v>5</v>
      </c>
      <c r="U91" s="84">
        <f t="shared" si="49"/>
        <v>5</v>
      </c>
      <c r="V91" s="84">
        <f t="shared" si="49"/>
        <v>5</v>
      </c>
      <c r="W91" s="84">
        <f t="shared" si="49"/>
        <v>0</v>
      </c>
      <c r="X91" s="84">
        <f t="shared" si="49"/>
        <v>0</v>
      </c>
      <c r="Y91" s="84">
        <f t="shared" si="49"/>
        <v>0</v>
      </c>
      <c r="Z91" s="84">
        <f t="shared" si="50"/>
        <v>0</v>
      </c>
      <c r="AA91" s="84">
        <f t="shared" si="50"/>
        <v>0</v>
      </c>
      <c r="AB91" s="84">
        <f t="shared" si="50"/>
        <v>0</v>
      </c>
      <c r="AC91" s="84">
        <f t="shared" si="50"/>
        <v>0</v>
      </c>
      <c r="AD91" s="84">
        <f t="shared" si="50"/>
        <v>0</v>
      </c>
      <c r="AE91" s="84">
        <f t="shared" si="50"/>
        <v>0</v>
      </c>
      <c r="AF91" s="84">
        <f t="shared" si="50"/>
        <v>0</v>
      </c>
      <c r="AG91" s="84">
        <f t="shared" si="50"/>
        <v>0</v>
      </c>
      <c r="AH91" s="84">
        <f t="shared" si="50"/>
        <v>0</v>
      </c>
      <c r="AI91" s="84">
        <f t="shared" si="50"/>
        <v>0</v>
      </c>
      <c r="AJ91" s="84">
        <f t="shared" si="51"/>
        <v>0</v>
      </c>
      <c r="AK91" s="84">
        <f t="shared" si="51"/>
        <v>0</v>
      </c>
      <c r="AL91" s="84">
        <f t="shared" si="51"/>
        <v>0</v>
      </c>
      <c r="AM91" s="84">
        <f t="shared" si="51"/>
        <v>0</v>
      </c>
      <c r="AN91" s="84">
        <f t="shared" si="51"/>
        <v>0</v>
      </c>
      <c r="AO91" s="84">
        <f t="shared" si="51"/>
        <v>0</v>
      </c>
      <c r="AP91" s="84">
        <f t="shared" si="51"/>
        <v>0</v>
      </c>
    </row>
    <row r="92" spans="2:42" hidden="1" outlineLevel="1">
      <c r="C92" s="13">
        <v>2032</v>
      </c>
      <c r="D92" s="91">
        <f t="shared" si="52"/>
        <v>10</v>
      </c>
      <c r="E92" s="84">
        <v>50</v>
      </c>
      <c r="F92" s="84">
        <f t="shared" si="48"/>
        <v>0</v>
      </c>
      <c r="G92" s="84">
        <f t="shared" si="48"/>
        <v>0</v>
      </c>
      <c r="H92" s="84">
        <f t="shared" si="48"/>
        <v>0</v>
      </c>
      <c r="I92" s="84">
        <f t="shared" si="48"/>
        <v>0</v>
      </c>
      <c r="J92" s="84">
        <f t="shared" si="48"/>
        <v>0</v>
      </c>
      <c r="K92" s="84">
        <f t="shared" si="48"/>
        <v>0</v>
      </c>
      <c r="L92" s="84">
        <f t="shared" si="48"/>
        <v>0</v>
      </c>
      <c r="M92" s="84">
        <f t="shared" si="48"/>
        <v>0</v>
      </c>
      <c r="N92" s="84">
        <f t="shared" si="48"/>
        <v>5</v>
      </c>
      <c r="O92" s="84">
        <f t="shared" si="48"/>
        <v>5</v>
      </c>
      <c r="P92" s="84">
        <f t="shared" si="49"/>
        <v>5</v>
      </c>
      <c r="Q92" s="84">
        <f t="shared" si="49"/>
        <v>5</v>
      </c>
      <c r="R92" s="84">
        <f t="shared" si="49"/>
        <v>5</v>
      </c>
      <c r="S92" s="84">
        <f t="shared" si="49"/>
        <v>5</v>
      </c>
      <c r="T92" s="84">
        <f t="shared" si="49"/>
        <v>5</v>
      </c>
      <c r="U92" s="84">
        <f t="shared" si="49"/>
        <v>5</v>
      </c>
      <c r="V92" s="84">
        <f t="shared" si="49"/>
        <v>5</v>
      </c>
      <c r="W92" s="84">
        <f t="shared" si="49"/>
        <v>5</v>
      </c>
      <c r="X92" s="84">
        <f t="shared" si="49"/>
        <v>0</v>
      </c>
      <c r="Y92" s="84">
        <f t="shared" si="49"/>
        <v>0</v>
      </c>
      <c r="Z92" s="84">
        <f t="shared" si="50"/>
        <v>0</v>
      </c>
      <c r="AA92" s="84">
        <f t="shared" si="50"/>
        <v>0</v>
      </c>
      <c r="AB92" s="84">
        <f t="shared" si="50"/>
        <v>0</v>
      </c>
      <c r="AC92" s="84">
        <f t="shared" si="50"/>
        <v>0</v>
      </c>
      <c r="AD92" s="84">
        <f t="shared" si="50"/>
        <v>0</v>
      </c>
      <c r="AE92" s="84">
        <f t="shared" si="50"/>
        <v>0</v>
      </c>
      <c r="AF92" s="84">
        <f t="shared" si="50"/>
        <v>0</v>
      </c>
      <c r="AG92" s="84">
        <f t="shared" si="50"/>
        <v>0</v>
      </c>
      <c r="AH92" s="84">
        <f t="shared" si="50"/>
        <v>0</v>
      </c>
      <c r="AI92" s="84">
        <f t="shared" si="50"/>
        <v>0</v>
      </c>
      <c r="AJ92" s="84">
        <f t="shared" si="51"/>
        <v>0</v>
      </c>
      <c r="AK92" s="84">
        <f t="shared" si="51"/>
        <v>0</v>
      </c>
      <c r="AL92" s="84">
        <f t="shared" si="51"/>
        <v>0</v>
      </c>
      <c r="AM92" s="84">
        <f t="shared" si="51"/>
        <v>0</v>
      </c>
      <c r="AN92" s="84">
        <f t="shared" si="51"/>
        <v>0</v>
      </c>
      <c r="AO92" s="84">
        <f t="shared" si="51"/>
        <v>0</v>
      </c>
      <c r="AP92" s="84">
        <f t="shared" si="51"/>
        <v>0</v>
      </c>
    </row>
    <row r="93" spans="2:42" hidden="1" outlineLevel="1">
      <c r="C93" s="13">
        <v>2033</v>
      </c>
      <c r="D93" s="91">
        <f t="shared" si="52"/>
        <v>10</v>
      </c>
      <c r="E93" s="84">
        <v>50</v>
      </c>
      <c r="F93" s="84">
        <f t="shared" si="48"/>
        <v>0</v>
      </c>
      <c r="G93" s="84">
        <f t="shared" si="48"/>
        <v>0</v>
      </c>
      <c r="H93" s="84">
        <f t="shared" si="48"/>
        <v>0</v>
      </c>
      <c r="I93" s="84">
        <f t="shared" si="48"/>
        <v>0</v>
      </c>
      <c r="J93" s="84">
        <f t="shared" si="48"/>
        <v>0</v>
      </c>
      <c r="K93" s="84">
        <f t="shared" si="48"/>
        <v>0</v>
      </c>
      <c r="L93" s="84">
        <f t="shared" si="48"/>
        <v>0</v>
      </c>
      <c r="M93" s="84">
        <f t="shared" si="48"/>
        <v>0</v>
      </c>
      <c r="N93" s="84">
        <f t="shared" si="48"/>
        <v>0</v>
      </c>
      <c r="O93" s="84">
        <f t="shared" si="48"/>
        <v>5</v>
      </c>
      <c r="P93" s="84">
        <f t="shared" si="49"/>
        <v>5</v>
      </c>
      <c r="Q93" s="84">
        <f t="shared" si="49"/>
        <v>5</v>
      </c>
      <c r="R93" s="84">
        <f t="shared" si="49"/>
        <v>5</v>
      </c>
      <c r="S93" s="84">
        <f t="shared" si="49"/>
        <v>5</v>
      </c>
      <c r="T93" s="84">
        <f t="shared" si="49"/>
        <v>5</v>
      </c>
      <c r="U93" s="84">
        <f t="shared" si="49"/>
        <v>5</v>
      </c>
      <c r="V93" s="84">
        <f t="shared" si="49"/>
        <v>5</v>
      </c>
      <c r="W93" s="84">
        <f t="shared" si="49"/>
        <v>5</v>
      </c>
      <c r="X93" s="84">
        <f t="shared" si="49"/>
        <v>5</v>
      </c>
      <c r="Y93" s="84">
        <f t="shared" si="49"/>
        <v>0</v>
      </c>
      <c r="Z93" s="84">
        <f t="shared" si="50"/>
        <v>0</v>
      </c>
      <c r="AA93" s="84">
        <f t="shared" si="50"/>
        <v>0</v>
      </c>
      <c r="AB93" s="84">
        <f t="shared" si="50"/>
        <v>0</v>
      </c>
      <c r="AC93" s="84">
        <f t="shared" si="50"/>
        <v>0</v>
      </c>
      <c r="AD93" s="84">
        <f t="shared" si="50"/>
        <v>0</v>
      </c>
      <c r="AE93" s="84">
        <f t="shared" si="50"/>
        <v>0</v>
      </c>
      <c r="AF93" s="84">
        <f t="shared" si="50"/>
        <v>0</v>
      </c>
      <c r="AG93" s="84">
        <f t="shared" si="50"/>
        <v>0</v>
      </c>
      <c r="AH93" s="84">
        <f t="shared" si="50"/>
        <v>0</v>
      </c>
      <c r="AI93" s="84">
        <f t="shared" si="50"/>
        <v>0</v>
      </c>
      <c r="AJ93" s="84">
        <f t="shared" si="51"/>
        <v>0</v>
      </c>
      <c r="AK93" s="84">
        <f t="shared" si="51"/>
        <v>0</v>
      </c>
      <c r="AL93" s="84">
        <f t="shared" si="51"/>
        <v>0</v>
      </c>
      <c r="AM93" s="84">
        <f t="shared" si="51"/>
        <v>0</v>
      </c>
      <c r="AN93" s="84">
        <f t="shared" si="51"/>
        <v>0</v>
      </c>
      <c r="AO93" s="84">
        <f t="shared" si="51"/>
        <v>0</v>
      </c>
      <c r="AP93" s="84">
        <f t="shared" si="51"/>
        <v>0</v>
      </c>
    </row>
    <row r="94" spans="2:42" hidden="1" outlineLevel="1">
      <c r="C94" s="13">
        <v>2034</v>
      </c>
      <c r="D94" s="91">
        <f t="shared" si="52"/>
        <v>10</v>
      </c>
      <c r="E94" s="84">
        <v>50</v>
      </c>
      <c r="F94" s="84">
        <f t="shared" si="48"/>
        <v>0</v>
      </c>
      <c r="G94" s="84">
        <f t="shared" si="48"/>
        <v>0</v>
      </c>
      <c r="H94" s="84">
        <f t="shared" si="48"/>
        <v>0</v>
      </c>
      <c r="I94" s="84">
        <f t="shared" si="48"/>
        <v>0</v>
      </c>
      <c r="J94" s="84">
        <f t="shared" si="48"/>
        <v>0</v>
      </c>
      <c r="K94" s="84">
        <f t="shared" si="48"/>
        <v>0</v>
      </c>
      <c r="L94" s="84">
        <f t="shared" si="48"/>
        <v>0</v>
      </c>
      <c r="M94" s="84">
        <f t="shared" si="48"/>
        <v>0</v>
      </c>
      <c r="N94" s="84">
        <f t="shared" si="48"/>
        <v>0</v>
      </c>
      <c r="O94" s="84">
        <f t="shared" si="48"/>
        <v>0</v>
      </c>
      <c r="P94" s="84">
        <f t="shared" si="49"/>
        <v>5</v>
      </c>
      <c r="Q94" s="84">
        <f t="shared" si="49"/>
        <v>5</v>
      </c>
      <c r="R94" s="84">
        <f t="shared" si="49"/>
        <v>5</v>
      </c>
      <c r="S94" s="84">
        <f t="shared" si="49"/>
        <v>5</v>
      </c>
      <c r="T94" s="84">
        <f t="shared" si="49"/>
        <v>5</v>
      </c>
      <c r="U94" s="84">
        <f t="shared" si="49"/>
        <v>5</v>
      </c>
      <c r="V94" s="84">
        <f t="shared" si="49"/>
        <v>5</v>
      </c>
      <c r="W94" s="84">
        <f t="shared" si="49"/>
        <v>5</v>
      </c>
      <c r="X94" s="84">
        <f t="shared" si="49"/>
        <v>5</v>
      </c>
      <c r="Y94" s="84">
        <f t="shared" si="49"/>
        <v>5</v>
      </c>
      <c r="Z94" s="84">
        <f t="shared" si="50"/>
        <v>0</v>
      </c>
      <c r="AA94" s="84">
        <f t="shared" si="50"/>
        <v>0</v>
      </c>
      <c r="AB94" s="84">
        <f t="shared" si="50"/>
        <v>0</v>
      </c>
      <c r="AC94" s="84">
        <f t="shared" si="50"/>
        <v>0</v>
      </c>
      <c r="AD94" s="84">
        <f t="shared" si="50"/>
        <v>0</v>
      </c>
      <c r="AE94" s="84">
        <f t="shared" si="50"/>
        <v>0</v>
      </c>
      <c r="AF94" s="84">
        <f t="shared" si="50"/>
        <v>0</v>
      </c>
      <c r="AG94" s="84">
        <f t="shared" si="50"/>
        <v>0</v>
      </c>
      <c r="AH94" s="84">
        <f t="shared" si="50"/>
        <v>0</v>
      </c>
      <c r="AI94" s="84">
        <f t="shared" si="50"/>
        <v>0</v>
      </c>
      <c r="AJ94" s="84">
        <f t="shared" si="51"/>
        <v>0</v>
      </c>
      <c r="AK94" s="84">
        <f t="shared" si="51"/>
        <v>0</v>
      </c>
      <c r="AL94" s="84">
        <f t="shared" si="51"/>
        <v>0</v>
      </c>
      <c r="AM94" s="84">
        <f t="shared" si="51"/>
        <v>0</v>
      </c>
      <c r="AN94" s="84">
        <f t="shared" si="51"/>
        <v>0</v>
      </c>
      <c r="AO94" s="84">
        <f t="shared" si="51"/>
        <v>0</v>
      </c>
      <c r="AP94" s="84">
        <f t="shared" si="51"/>
        <v>0</v>
      </c>
    </row>
    <row r="95" spans="2:42" hidden="1" outlineLevel="1">
      <c r="C95" s="13">
        <v>2035</v>
      </c>
      <c r="D95" s="91">
        <f t="shared" si="52"/>
        <v>10</v>
      </c>
      <c r="E95" s="84">
        <v>50</v>
      </c>
      <c r="F95" s="84">
        <f t="shared" ref="F95:O104" si="53">IF(F$84&lt;=$C95,0,IF(F$84&gt;$C95+$D95,0,$E95/$D95))</f>
        <v>0</v>
      </c>
      <c r="G95" s="84">
        <f t="shared" si="53"/>
        <v>0</v>
      </c>
      <c r="H95" s="84">
        <f t="shared" si="53"/>
        <v>0</v>
      </c>
      <c r="I95" s="84">
        <f t="shared" si="53"/>
        <v>0</v>
      </c>
      <c r="J95" s="84">
        <f t="shared" si="53"/>
        <v>0</v>
      </c>
      <c r="K95" s="84">
        <f t="shared" si="53"/>
        <v>0</v>
      </c>
      <c r="L95" s="84">
        <f t="shared" si="53"/>
        <v>0</v>
      </c>
      <c r="M95" s="84">
        <f t="shared" si="53"/>
        <v>0</v>
      </c>
      <c r="N95" s="84">
        <f t="shared" si="53"/>
        <v>0</v>
      </c>
      <c r="O95" s="84">
        <f t="shared" si="53"/>
        <v>0</v>
      </c>
      <c r="P95" s="84">
        <f t="shared" ref="P95:Y104" si="54">IF(P$84&lt;=$C95,0,IF(P$84&gt;$C95+$D95,0,$E95/$D95))</f>
        <v>0</v>
      </c>
      <c r="Q95" s="84">
        <f t="shared" si="54"/>
        <v>5</v>
      </c>
      <c r="R95" s="84">
        <f t="shared" si="54"/>
        <v>5</v>
      </c>
      <c r="S95" s="84">
        <f t="shared" si="54"/>
        <v>5</v>
      </c>
      <c r="T95" s="84">
        <f t="shared" si="54"/>
        <v>5</v>
      </c>
      <c r="U95" s="84">
        <f t="shared" si="54"/>
        <v>5</v>
      </c>
      <c r="V95" s="84">
        <f t="shared" si="54"/>
        <v>5</v>
      </c>
      <c r="W95" s="84">
        <f t="shared" si="54"/>
        <v>5</v>
      </c>
      <c r="X95" s="84">
        <f t="shared" si="54"/>
        <v>5</v>
      </c>
      <c r="Y95" s="84">
        <f t="shared" si="54"/>
        <v>5</v>
      </c>
      <c r="Z95" s="84">
        <f t="shared" ref="Z95:AI104" si="55">IF(Z$84&lt;=$C95,0,IF(Z$84&gt;$C95+$D95,0,$E95/$D95))</f>
        <v>5</v>
      </c>
      <c r="AA95" s="84">
        <f t="shared" si="55"/>
        <v>0</v>
      </c>
      <c r="AB95" s="84">
        <f t="shared" si="55"/>
        <v>0</v>
      </c>
      <c r="AC95" s="84">
        <f t="shared" si="55"/>
        <v>0</v>
      </c>
      <c r="AD95" s="84">
        <f t="shared" si="55"/>
        <v>0</v>
      </c>
      <c r="AE95" s="84">
        <f t="shared" si="55"/>
        <v>0</v>
      </c>
      <c r="AF95" s="84">
        <f t="shared" si="55"/>
        <v>0</v>
      </c>
      <c r="AG95" s="84">
        <f t="shared" si="55"/>
        <v>0</v>
      </c>
      <c r="AH95" s="84">
        <f t="shared" si="55"/>
        <v>0</v>
      </c>
      <c r="AI95" s="84">
        <f t="shared" si="55"/>
        <v>0</v>
      </c>
      <c r="AJ95" s="84">
        <f t="shared" ref="AJ95:AP104" si="56">IF(AJ$84&lt;=$C95,0,IF(AJ$84&gt;$C95+$D95,0,$E95/$D95))</f>
        <v>0</v>
      </c>
      <c r="AK95" s="84">
        <f t="shared" si="56"/>
        <v>0</v>
      </c>
      <c r="AL95" s="84">
        <f t="shared" si="56"/>
        <v>0</v>
      </c>
      <c r="AM95" s="84">
        <f t="shared" si="56"/>
        <v>0</v>
      </c>
      <c r="AN95" s="84">
        <f t="shared" si="56"/>
        <v>0</v>
      </c>
      <c r="AO95" s="84">
        <f t="shared" si="56"/>
        <v>0</v>
      </c>
      <c r="AP95" s="84">
        <f t="shared" si="56"/>
        <v>0</v>
      </c>
    </row>
    <row r="96" spans="2:42" hidden="1" outlineLevel="1">
      <c r="C96" s="13">
        <v>2036</v>
      </c>
      <c r="D96" s="91">
        <f t="shared" si="52"/>
        <v>10</v>
      </c>
      <c r="E96" s="84">
        <v>50</v>
      </c>
      <c r="F96" s="84">
        <f t="shared" si="53"/>
        <v>0</v>
      </c>
      <c r="G96" s="84">
        <f t="shared" si="53"/>
        <v>0</v>
      </c>
      <c r="H96" s="84">
        <f t="shared" si="53"/>
        <v>0</v>
      </c>
      <c r="I96" s="84">
        <f t="shared" si="53"/>
        <v>0</v>
      </c>
      <c r="J96" s="84">
        <f t="shared" si="53"/>
        <v>0</v>
      </c>
      <c r="K96" s="84">
        <f t="shared" si="53"/>
        <v>0</v>
      </c>
      <c r="L96" s="84">
        <f t="shared" si="53"/>
        <v>0</v>
      </c>
      <c r="M96" s="84">
        <f t="shared" si="53"/>
        <v>0</v>
      </c>
      <c r="N96" s="84">
        <f t="shared" si="53"/>
        <v>0</v>
      </c>
      <c r="O96" s="84">
        <f t="shared" si="53"/>
        <v>0</v>
      </c>
      <c r="P96" s="84">
        <f t="shared" si="54"/>
        <v>0</v>
      </c>
      <c r="Q96" s="84">
        <f t="shared" si="54"/>
        <v>0</v>
      </c>
      <c r="R96" s="84">
        <f t="shared" si="54"/>
        <v>5</v>
      </c>
      <c r="S96" s="84">
        <f t="shared" si="54"/>
        <v>5</v>
      </c>
      <c r="T96" s="84">
        <f t="shared" si="54"/>
        <v>5</v>
      </c>
      <c r="U96" s="84">
        <f t="shared" si="54"/>
        <v>5</v>
      </c>
      <c r="V96" s="84">
        <f t="shared" si="54"/>
        <v>5</v>
      </c>
      <c r="W96" s="84">
        <f t="shared" si="54"/>
        <v>5</v>
      </c>
      <c r="X96" s="84">
        <f t="shared" si="54"/>
        <v>5</v>
      </c>
      <c r="Y96" s="84">
        <f t="shared" si="54"/>
        <v>5</v>
      </c>
      <c r="Z96" s="84">
        <f t="shared" si="55"/>
        <v>5</v>
      </c>
      <c r="AA96" s="84">
        <f t="shared" si="55"/>
        <v>5</v>
      </c>
      <c r="AB96" s="84">
        <f t="shared" si="55"/>
        <v>0</v>
      </c>
      <c r="AC96" s="84">
        <f t="shared" si="55"/>
        <v>0</v>
      </c>
      <c r="AD96" s="84">
        <f t="shared" si="55"/>
        <v>0</v>
      </c>
      <c r="AE96" s="84">
        <f t="shared" si="55"/>
        <v>0</v>
      </c>
      <c r="AF96" s="84">
        <f t="shared" si="55"/>
        <v>0</v>
      </c>
      <c r="AG96" s="84">
        <f t="shared" si="55"/>
        <v>0</v>
      </c>
      <c r="AH96" s="84">
        <f t="shared" si="55"/>
        <v>0</v>
      </c>
      <c r="AI96" s="84">
        <f t="shared" si="55"/>
        <v>0</v>
      </c>
      <c r="AJ96" s="84">
        <f t="shared" si="56"/>
        <v>0</v>
      </c>
      <c r="AK96" s="84">
        <f t="shared" si="56"/>
        <v>0</v>
      </c>
      <c r="AL96" s="84">
        <f t="shared" si="56"/>
        <v>0</v>
      </c>
      <c r="AM96" s="84">
        <f t="shared" si="56"/>
        <v>0</v>
      </c>
      <c r="AN96" s="84">
        <f t="shared" si="56"/>
        <v>0</v>
      </c>
      <c r="AO96" s="84">
        <f t="shared" si="56"/>
        <v>0</v>
      </c>
      <c r="AP96" s="84">
        <f t="shared" si="56"/>
        <v>0</v>
      </c>
    </row>
    <row r="97" spans="3:42" hidden="1" outlineLevel="1">
      <c r="C97" s="13">
        <v>2037</v>
      </c>
      <c r="D97" s="91">
        <f t="shared" si="52"/>
        <v>10</v>
      </c>
      <c r="E97" s="84">
        <v>50</v>
      </c>
      <c r="F97" s="84">
        <f t="shared" si="53"/>
        <v>0</v>
      </c>
      <c r="G97" s="84">
        <f t="shared" si="53"/>
        <v>0</v>
      </c>
      <c r="H97" s="84">
        <f t="shared" si="53"/>
        <v>0</v>
      </c>
      <c r="I97" s="84">
        <f t="shared" si="53"/>
        <v>0</v>
      </c>
      <c r="J97" s="84">
        <f t="shared" si="53"/>
        <v>0</v>
      </c>
      <c r="K97" s="84">
        <f t="shared" si="53"/>
        <v>0</v>
      </c>
      <c r="L97" s="84">
        <f t="shared" si="53"/>
        <v>0</v>
      </c>
      <c r="M97" s="84">
        <f t="shared" si="53"/>
        <v>0</v>
      </c>
      <c r="N97" s="84">
        <f t="shared" si="53"/>
        <v>0</v>
      </c>
      <c r="O97" s="84">
        <f t="shared" si="53"/>
        <v>0</v>
      </c>
      <c r="P97" s="84">
        <f t="shared" si="54"/>
        <v>0</v>
      </c>
      <c r="Q97" s="84">
        <f t="shared" si="54"/>
        <v>0</v>
      </c>
      <c r="R97" s="84">
        <f t="shared" si="54"/>
        <v>0</v>
      </c>
      <c r="S97" s="84">
        <f t="shared" si="54"/>
        <v>5</v>
      </c>
      <c r="T97" s="84">
        <f t="shared" si="54"/>
        <v>5</v>
      </c>
      <c r="U97" s="84">
        <f t="shared" si="54"/>
        <v>5</v>
      </c>
      <c r="V97" s="84">
        <f t="shared" si="54"/>
        <v>5</v>
      </c>
      <c r="W97" s="84">
        <f t="shared" si="54"/>
        <v>5</v>
      </c>
      <c r="X97" s="84">
        <f t="shared" si="54"/>
        <v>5</v>
      </c>
      <c r="Y97" s="84">
        <f t="shared" si="54"/>
        <v>5</v>
      </c>
      <c r="Z97" s="84">
        <f t="shared" si="55"/>
        <v>5</v>
      </c>
      <c r="AA97" s="84">
        <f t="shared" si="55"/>
        <v>5</v>
      </c>
      <c r="AB97" s="84">
        <f t="shared" si="55"/>
        <v>5</v>
      </c>
      <c r="AC97" s="84">
        <f t="shared" si="55"/>
        <v>0</v>
      </c>
      <c r="AD97" s="84">
        <f t="shared" si="55"/>
        <v>0</v>
      </c>
      <c r="AE97" s="84">
        <f t="shared" si="55"/>
        <v>0</v>
      </c>
      <c r="AF97" s="84">
        <f t="shared" si="55"/>
        <v>0</v>
      </c>
      <c r="AG97" s="84">
        <f t="shared" si="55"/>
        <v>0</v>
      </c>
      <c r="AH97" s="84">
        <f t="shared" si="55"/>
        <v>0</v>
      </c>
      <c r="AI97" s="84">
        <f t="shared" si="55"/>
        <v>0</v>
      </c>
      <c r="AJ97" s="84">
        <f t="shared" si="56"/>
        <v>0</v>
      </c>
      <c r="AK97" s="84">
        <f t="shared" si="56"/>
        <v>0</v>
      </c>
      <c r="AL97" s="84">
        <f t="shared" si="56"/>
        <v>0</v>
      </c>
      <c r="AM97" s="84">
        <f t="shared" si="56"/>
        <v>0</v>
      </c>
      <c r="AN97" s="84">
        <f t="shared" si="56"/>
        <v>0</v>
      </c>
      <c r="AO97" s="84">
        <f t="shared" si="56"/>
        <v>0</v>
      </c>
      <c r="AP97" s="84">
        <f t="shared" si="56"/>
        <v>0</v>
      </c>
    </row>
    <row r="98" spans="3:42" hidden="1" outlineLevel="1">
      <c r="C98" s="13">
        <v>2038</v>
      </c>
      <c r="D98" s="91">
        <f t="shared" si="52"/>
        <v>10</v>
      </c>
      <c r="E98" s="84">
        <v>50</v>
      </c>
      <c r="F98" s="84">
        <f t="shared" si="53"/>
        <v>0</v>
      </c>
      <c r="G98" s="84">
        <f t="shared" si="53"/>
        <v>0</v>
      </c>
      <c r="H98" s="84">
        <f t="shared" si="53"/>
        <v>0</v>
      </c>
      <c r="I98" s="84">
        <f t="shared" si="53"/>
        <v>0</v>
      </c>
      <c r="J98" s="84">
        <f t="shared" si="53"/>
        <v>0</v>
      </c>
      <c r="K98" s="84">
        <f t="shared" si="53"/>
        <v>0</v>
      </c>
      <c r="L98" s="84">
        <f t="shared" si="53"/>
        <v>0</v>
      </c>
      <c r="M98" s="84">
        <f t="shared" si="53"/>
        <v>0</v>
      </c>
      <c r="N98" s="84">
        <f t="shared" si="53"/>
        <v>0</v>
      </c>
      <c r="O98" s="84">
        <f t="shared" si="53"/>
        <v>0</v>
      </c>
      <c r="P98" s="84">
        <f t="shared" si="54"/>
        <v>0</v>
      </c>
      <c r="Q98" s="84">
        <f t="shared" si="54"/>
        <v>0</v>
      </c>
      <c r="R98" s="84">
        <f t="shared" si="54"/>
        <v>0</v>
      </c>
      <c r="S98" s="84">
        <f t="shared" si="54"/>
        <v>0</v>
      </c>
      <c r="T98" s="84">
        <f t="shared" si="54"/>
        <v>5</v>
      </c>
      <c r="U98" s="84">
        <f t="shared" si="54"/>
        <v>5</v>
      </c>
      <c r="V98" s="84">
        <f t="shared" si="54"/>
        <v>5</v>
      </c>
      <c r="W98" s="84">
        <f t="shared" si="54"/>
        <v>5</v>
      </c>
      <c r="X98" s="84">
        <f t="shared" si="54"/>
        <v>5</v>
      </c>
      <c r="Y98" s="84">
        <f t="shared" si="54"/>
        <v>5</v>
      </c>
      <c r="Z98" s="84">
        <f t="shared" si="55"/>
        <v>5</v>
      </c>
      <c r="AA98" s="84">
        <f t="shared" si="55"/>
        <v>5</v>
      </c>
      <c r="AB98" s="84">
        <f t="shared" si="55"/>
        <v>5</v>
      </c>
      <c r="AC98" s="84">
        <f t="shared" si="55"/>
        <v>5</v>
      </c>
      <c r="AD98" s="84">
        <f t="shared" si="55"/>
        <v>0</v>
      </c>
      <c r="AE98" s="84">
        <f t="shared" si="55"/>
        <v>0</v>
      </c>
      <c r="AF98" s="84">
        <f t="shared" si="55"/>
        <v>0</v>
      </c>
      <c r="AG98" s="84">
        <f t="shared" si="55"/>
        <v>0</v>
      </c>
      <c r="AH98" s="84">
        <f t="shared" si="55"/>
        <v>0</v>
      </c>
      <c r="AI98" s="84">
        <f t="shared" si="55"/>
        <v>0</v>
      </c>
      <c r="AJ98" s="84">
        <f t="shared" si="56"/>
        <v>0</v>
      </c>
      <c r="AK98" s="84">
        <f t="shared" si="56"/>
        <v>0</v>
      </c>
      <c r="AL98" s="84">
        <f t="shared" si="56"/>
        <v>0</v>
      </c>
      <c r="AM98" s="84">
        <f t="shared" si="56"/>
        <v>0</v>
      </c>
      <c r="AN98" s="84">
        <f t="shared" si="56"/>
        <v>0</v>
      </c>
      <c r="AO98" s="84">
        <f t="shared" si="56"/>
        <v>0</v>
      </c>
      <c r="AP98" s="84">
        <f t="shared" si="56"/>
        <v>0</v>
      </c>
    </row>
    <row r="99" spans="3:42" hidden="1" outlineLevel="1">
      <c r="C99" s="13">
        <v>2039</v>
      </c>
      <c r="D99" s="91">
        <f t="shared" si="52"/>
        <v>10</v>
      </c>
      <c r="E99" s="84">
        <v>50</v>
      </c>
      <c r="F99" s="84">
        <f t="shared" si="53"/>
        <v>0</v>
      </c>
      <c r="G99" s="84">
        <f t="shared" si="53"/>
        <v>0</v>
      </c>
      <c r="H99" s="84">
        <f t="shared" si="53"/>
        <v>0</v>
      </c>
      <c r="I99" s="84">
        <f t="shared" si="53"/>
        <v>0</v>
      </c>
      <c r="J99" s="84">
        <f t="shared" si="53"/>
        <v>0</v>
      </c>
      <c r="K99" s="84">
        <f t="shared" si="53"/>
        <v>0</v>
      </c>
      <c r="L99" s="84">
        <f t="shared" si="53"/>
        <v>0</v>
      </c>
      <c r="M99" s="84">
        <f t="shared" si="53"/>
        <v>0</v>
      </c>
      <c r="N99" s="84">
        <f t="shared" si="53"/>
        <v>0</v>
      </c>
      <c r="O99" s="84">
        <f t="shared" si="53"/>
        <v>0</v>
      </c>
      <c r="P99" s="84">
        <f t="shared" si="54"/>
        <v>0</v>
      </c>
      <c r="Q99" s="84">
        <f t="shared" si="54"/>
        <v>0</v>
      </c>
      <c r="R99" s="84">
        <f t="shared" si="54"/>
        <v>0</v>
      </c>
      <c r="S99" s="84">
        <f t="shared" si="54"/>
        <v>0</v>
      </c>
      <c r="T99" s="84">
        <f t="shared" si="54"/>
        <v>0</v>
      </c>
      <c r="U99" s="84">
        <f t="shared" si="54"/>
        <v>5</v>
      </c>
      <c r="V99" s="84">
        <f t="shared" si="54"/>
        <v>5</v>
      </c>
      <c r="W99" s="84">
        <f t="shared" si="54"/>
        <v>5</v>
      </c>
      <c r="X99" s="84">
        <f t="shared" si="54"/>
        <v>5</v>
      </c>
      <c r="Y99" s="84">
        <f t="shared" si="54"/>
        <v>5</v>
      </c>
      <c r="Z99" s="84">
        <f t="shared" si="55"/>
        <v>5</v>
      </c>
      <c r="AA99" s="84">
        <f t="shared" si="55"/>
        <v>5</v>
      </c>
      <c r="AB99" s="84">
        <f t="shared" si="55"/>
        <v>5</v>
      </c>
      <c r="AC99" s="84">
        <f t="shared" si="55"/>
        <v>5</v>
      </c>
      <c r="AD99" s="84">
        <f t="shared" si="55"/>
        <v>5</v>
      </c>
      <c r="AE99" s="84">
        <f t="shared" si="55"/>
        <v>0</v>
      </c>
      <c r="AF99" s="84">
        <f t="shared" si="55"/>
        <v>0</v>
      </c>
      <c r="AG99" s="84">
        <f t="shared" si="55"/>
        <v>0</v>
      </c>
      <c r="AH99" s="84">
        <f t="shared" si="55"/>
        <v>0</v>
      </c>
      <c r="AI99" s="84">
        <f t="shared" si="55"/>
        <v>0</v>
      </c>
      <c r="AJ99" s="84">
        <f t="shared" si="56"/>
        <v>0</v>
      </c>
      <c r="AK99" s="84">
        <f t="shared" si="56"/>
        <v>0</v>
      </c>
      <c r="AL99" s="84">
        <f t="shared" si="56"/>
        <v>0</v>
      </c>
      <c r="AM99" s="84">
        <f t="shared" si="56"/>
        <v>0</v>
      </c>
      <c r="AN99" s="84">
        <f t="shared" si="56"/>
        <v>0</v>
      </c>
      <c r="AO99" s="84">
        <f t="shared" si="56"/>
        <v>0</v>
      </c>
      <c r="AP99" s="84">
        <f t="shared" si="56"/>
        <v>0</v>
      </c>
    </row>
    <row r="100" spans="3:42" hidden="1" outlineLevel="1">
      <c r="C100" s="13">
        <v>2040</v>
      </c>
      <c r="D100" s="91">
        <f t="shared" si="52"/>
        <v>10</v>
      </c>
      <c r="E100" s="84">
        <v>50</v>
      </c>
      <c r="F100" s="84">
        <f t="shared" si="53"/>
        <v>0</v>
      </c>
      <c r="G100" s="84">
        <f t="shared" si="53"/>
        <v>0</v>
      </c>
      <c r="H100" s="84">
        <f t="shared" si="53"/>
        <v>0</v>
      </c>
      <c r="I100" s="84">
        <f t="shared" si="53"/>
        <v>0</v>
      </c>
      <c r="J100" s="84">
        <f t="shared" si="53"/>
        <v>0</v>
      </c>
      <c r="K100" s="84">
        <f t="shared" si="53"/>
        <v>0</v>
      </c>
      <c r="L100" s="84">
        <f t="shared" si="53"/>
        <v>0</v>
      </c>
      <c r="M100" s="84">
        <f t="shared" si="53"/>
        <v>0</v>
      </c>
      <c r="N100" s="84">
        <f t="shared" si="53"/>
        <v>0</v>
      </c>
      <c r="O100" s="84">
        <f t="shared" si="53"/>
        <v>0</v>
      </c>
      <c r="P100" s="84">
        <f t="shared" si="54"/>
        <v>0</v>
      </c>
      <c r="Q100" s="84">
        <f t="shared" si="54"/>
        <v>0</v>
      </c>
      <c r="R100" s="84">
        <f t="shared" si="54"/>
        <v>0</v>
      </c>
      <c r="S100" s="84">
        <f t="shared" si="54"/>
        <v>0</v>
      </c>
      <c r="T100" s="84">
        <f t="shared" si="54"/>
        <v>0</v>
      </c>
      <c r="U100" s="84">
        <f t="shared" si="54"/>
        <v>0</v>
      </c>
      <c r="V100" s="84">
        <f t="shared" si="54"/>
        <v>5</v>
      </c>
      <c r="W100" s="84">
        <f t="shared" si="54"/>
        <v>5</v>
      </c>
      <c r="X100" s="84">
        <f t="shared" si="54"/>
        <v>5</v>
      </c>
      <c r="Y100" s="84">
        <f t="shared" si="54"/>
        <v>5</v>
      </c>
      <c r="Z100" s="84">
        <f t="shared" si="55"/>
        <v>5</v>
      </c>
      <c r="AA100" s="84">
        <f t="shared" si="55"/>
        <v>5</v>
      </c>
      <c r="AB100" s="84">
        <f t="shared" si="55"/>
        <v>5</v>
      </c>
      <c r="AC100" s="84">
        <f t="shared" si="55"/>
        <v>5</v>
      </c>
      <c r="AD100" s="84">
        <f t="shared" si="55"/>
        <v>5</v>
      </c>
      <c r="AE100" s="84">
        <f t="shared" si="55"/>
        <v>5</v>
      </c>
      <c r="AF100" s="84">
        <f t="shared" si="55"/>
        <v>0</v>
      </c>
      <c r="AG100" s="84">
        <f t="shared" si="55"/>
        <v>0</v>
      </c>
      <c r="AH100" s="84">
        <f t="shared" si="55"/>
        <v>0</v>
      </c>
      <c r="AI100" s="84">
        <f t="shared" si="55"/>
        <v>0</v>
      </c>
      <c r="AJ100" s="84">
        <f t="shared" si="56"/>
        <v>0</v>
      </c>
      <c r="AK100" s="84">
        <f t="shared" si="56"/>
        <v>0</v>
      </c>
      <c r="AL100" s="84">
        <f t="shared" si="56"/>
        <v>0</v>
      </c>
      <c r="AM100" s="84">
        <f t="shared" si="56"/>
        <v>0</v>
      </c>
      <c r="AN100" s="84">
        <f t="shared" si="56"/>
        <v>0</v>
      </c>
      <c r="AO100" s="84">
        <f t="shared" si="56"/>
        <v>0</v>
      </c>
      <c r="AP100" s="84">
        <f t="shared" si="56"/>
        <v>0</v>
      </c>
    </row>
    <row r="101" spans="3:42" hidden="1" outlineLevel="1">
      <c r="C101" s="13">
        <v>2041</v>
      </c>
      <c r="D101" s="91">
        <f t="shared" si="52"/>
        <v>10</v>
      </c>
      <c r="E101" s="84">
        <v>50</v>
      </c>
      <c r="F101" s="84">
        <f t="shared" si="53"/>
        <v>0</v>
      </c>
      <c r="G101" s="84">
        <f t="shared" si="53"/>
        <v>0</v>
      </c>
      <c r="H101" s="84">
        <f t="shared" si="53"/>
        <v>0</v>
      </c>
      <c r="I101" s="84">
        <f t="shared" si="53"/>
        <v>0</v>
      </c>
      <c r="J101" s="84">
        <f t="shared" si="53"/>
        <v>0</v>
      </c>
      <c r="K101" s="84">
        <f t="shared" si="53"/>
        <v>0</v>
      </c>
      <c r="L101" s="84">
        <f t="shared" si="53"/>
        <v>0</v>
      </c>
      <c r="M101" s="84">
        <f t="shared" si="53"/>
        <v>0</v>
      </c>
      <c r="N101" s="84">
        <f t="shared" si="53"/>
        <v>0</v>
      </c>
      <c r="O101" s="84">
        <f t="shared" si="53"/>
        <v>0</v>
      </c>
      <c r="P101" s="84">
        <f t="shared" si="54"/>
        <v>0</v>
      </c>
      <c r="Q101" s="84">
        <f t="shared" si="54"/>
        <v>0</v>
      </c>
      <c r="R101" s="84">
        <f t="shared" si="54"/>
        <v>0</v>
      </c>
      <c r="S101" s="84">
        <f t="shared" si="54"/>
        <v>0</v>
      </c>
      <c r="T101" s="84">
        <f t="shared" si="54"/>
        <v>0</v>
      </c>
      <c r="U101" s="84">
        <f t="shared" si="54"/>
        <v>0</v>
      </c>
      <c r="V101" s="84">
        <f t="shared" si="54"/>
        <v>0</v>
      </c>
      <c r="W101" s="84">
        <f t="shared" si="54"/>
        <v>5</v>
      </c>
      <c r="X101" s="84">
        <f t="shared" si="54"/>
        <v>5</v>
      </c>
      <c r="Y101" s="84">
        <f t="shared" si="54"/>
        <v>5</v>
      </c>
      <c r="Z101" s="84">
        <f t="shared" si="55"/>
        <v>5</v>
      </c>
      <c r="AA101" s="84">
        <f t="shared" si="55"/>
        <v>5</v>
      </c>
      <c r="AB101" s="84">
        <f t="shared" si="55"/>
        <v>5</v>
      </c>
      <c r="AC101" s="84">
        <f t="shared" si="55"/>
        <v>5</v>
      </c>
      <c r="AD101" s="84">
        <f t="shared" si="55"/>
        <v>5</v>
      </c>
      <c r="AE101" s="84">
        <f t="shared" si="55"/>
        <v>5</v>
      </c>
      <c r="AF101" s="84">
        <f t="shared" si="55"/>
        <v>5</v>
      </c>
      <c r="AG101" s="84">
        <f t="shared" si="55"/>
        <v>0</v>
      </c>
      <c r="AH101" s="84">
        <f t="shared" si="55"/>
        <v>0</v>
      </c>
      <c r="AI101" s="84">
        <f t="shared" si="55"/>
        <v>0</v>
      </c>
      <c r="AJ101" s="84">
        <f t="shared" si="56"/>
        <v>0</v>
      </c>
      <c r="AK101" s="84">
        <f t="shared" si="56"/>
        <v>0</v>
      </c>
      <c r="AL101" s="84">
        <f t="shared" si="56"/>
        <v>0</v>
      </c>
      <c r="AM101" s="84">
        <f t="shared" si="56"/>
        <v>0</v>
      </c>
      <c r="AN101" s="84">
        <f t="shared" si="56"/>
        <v>0</v>
      </c>
      <c r="AO101" s="84">
        <f t="shared" si="56"/>
        <v>0</v>
      </c>
      <c r="AP101" s="84">
        <f t="shared" si="56"/>
        <v>0</v>
      </c>
    </row>
    <row r="102" spans="3:42" hidden="1" outlineLevel="1">
      <c r="C102" s="13">
        <v>2042</v>
      </c>
      <c r="D102" s="91">
        <f t="shared" si="52"/>
        <v>10</v>
      </c>
      <c r="E102" s="84">
        <v>50</v>
      </c>
      <c r="F102" s="84">
        <f t="shared" si="53"/>
        <v>0</v>
      </c>
      <c r="G102" s="84">
        <f t="shared" si="53"/>
        <v>0</v>
      </c>
      <c r="H102" s="84">
        <f t="shared" si="53"/>
        <v>0</v>
      </c>
      <c r="I102" s="84">
        <f t="shared" si="53"/>
        <v>0</v>
      </c>
      <c r="J102" s="84">
        <f t="shared" si="53"/>
        <v>0</v>
      </c>
      <c r="K102" s="84">
        <f t="shared" si="53"/>
        <v>0</v>
      </c>
      <c r="L102" s="84">
        <f t="shared" si="53"/>
        <v>0</v>
      </c>
      <c r="M102" s="84">
        <f t="shared" si="53"/>
        <v>0</v>
      </c>
      <c r="N102" s="84">
        <f t="shared" si="53"/>
        <v>0</v>
      </c>
      <c r="O102" s="84">
        <f t="shared" si="53"/>
        <v>0</v>
      </c>
      <c r="P102" s="84">
        <f t="shared" si="54"/>
        <v>0</v>
      </c>
      <c r="Q102" s="84">
        <f t="shared" si="54"/>
        <v>0</v>
      </c>
      <c r="R102" s="84">
        <f t="shared" si="54"/>
        <v>0</v>
      </c>
      <c r="S102" s="84">
        <f t="shared" si="54"/>
        <v>0</v>
      </c>
      <c r="T102" s="84">
        <f t="shared" si="54"/>
        <v>0</v>
      </c>
      <c r="U102" s="84">
        <f t="shared" si="54"/>
        <v>0</v>
      </c>
      <c r="V102" s="84">
        <f t="shared" si="54"/>
        <v>0</v>
      </c>
      <c r="W102" s="84">
        <f t="shared" si="54"/>
        <v>0</v>
      </c>
      <c r="X102" s="84">
        <f t="shared" si="54"/>
        <v>5</v>
      </c>
      <c r="Y102" s="84">
        <f t="shared" si="54"/>
        <v>5</v>
      </c>
      <c r="Z102" s="84">
        <f t="shared" si="55"/>
        <v>5</v>
      </c>
      <c r="AA102" s="84">
        <f t="shared" si="55"/>
        <v>5</v>
      </c>
      <c r="AB102" s="84">
        <f t="shared" si="55"/>
        <v>5</v>
      </c>
      <c r="AC102" s="84">
        <f t="shared" si="55"/>
        <v>5</v>
      </c>
      <c r="AD102" s="84">
        <f t="shared" si="55"/>
        <v>5</v>
      </c>
      <c r="AE102" s="84">
        <f t="shared" si="55"/>
        <v>5</v>
      </c>
      <c r="AF102" s="84">
        <f t="shared" si="55"/>
        <v>5</v>
      </c>
      <c r="AG102" s="84">
        <f t="shared" si="55"/>
        <v>5</v>
      </c>
      <c r="AH102" s="84">
        <f t="shared" si="55"/>
        <v>0</v>
      </c>
      <c r="AI102" s="84">
        <f t="shared" si="55"/>
        <v>0</v>
      </c>
      <c r="AJ102" s="84">
        <f t="shared" si="56"/>
        <v>0</v>
      </c>
      <c r="AK102" s="84">
        <f t="shared" si="56"/>
        <v>0</v>
      </c>
      <c r="AL102" s="84">
        <f t="shared" si="56"/>
        <v>0</v>
      </c>
      <c r="AM102" s="84">
        <f t="shared" si="56"/>
        <v>0</v>
      </c>
      <c r="AN102" s="84">
        <f t="shared" si="56"/>
        <v>0</v>
      </c>
      <c r="AO102" s="84">
        <f t="shared" si="56"/>
        <v>0</v>
      </c>
      <c r="AP102" s="84">
        <f t="shared" si="56"/>
        <v>0</v>
      </c>
    </row>
    <row r="103" spans="3:42" hidden="1" outlineLevel="1">
      <c r="C103" s="13">
        <v>2043</v>
      </c>
      <c r="D103" s="91">
        <f t="shared" si="52"/>
        <v>10</v>
      </c>
      <c r="E103" s="84">
        <v>50</v>
      </c>
      <c r="F103" s="84">
        <f t="shared" si="53"/>
        <v>0</v>
      </c>
      <c r="G103" s="84">
        <f t="shared" si="53"/>
        <v>0</v>
      </c>
      <c r="H103" s="84">
        <f t="shared" si="53"/>
        <v>0</v>
      </c>
      <c r="I103" s="84">
        <f t="shared" si="53"/>
        <v>0</v>
      </c>
      <c r="J103" s="84">
        <f t="shared" si="53"/>
        <v>0</v>
      </c>
      <c r="K103" s="84">
        <f t="shared" si="53"/>
        <v>0</v>
      </c>
      <c r="L103" s="84">
        <f t="shared" si="53"/>
        <v>0</v>
      </c>
      <c r="M103" s="84">
        <f t="shared" si="53"/>
        <v>0</v>
      </c>
      <c r="N103" s="84">
        <f t="shared" si="53"/>
        <v>0</v>
      </c>
      <c r="O103" s="84">
        <f t="shared" si="53"/>
        <v>0</v>
      </c>
      <c r="P103" s="84">
        <f t="shared" si="54"/>
        <v>0</v>
      </c>
      <c r="Q103" s="84">
        <f t="shared" si="54"/>
        <v>0</v>
      </c>
      <c r="R103" s="84">
        <f t="shared" si="54"/>
        <v>0</v>
      </c>
      <c r="S103" s="84">
        <f t="shared" si="54"/>
        <v>0</v>
      </c>
      <c r="T103" s="84">
        <f t="shared" si="54"/>
        <v>0</v>
      </c>
      <c r="U103" s="84">
        <f t="shared" si="54"/>
        <v>0</v>
      </c>
      <c r="V103" s="84">
        <f t="shared" si="54"/>
        <v>0</v>
      </c>
      <c r="W103" s="84">
        <f t="shared" si="54"/>
        <v>0</v>
      </c>
      <c r="X103" s="84">
        <f t="shared" si="54"/>
        <v>0</v>
      </c>
      <c r="Y103" s="84">
        <f t="shared" si="54"/>
        <v>5</v>
      </c>
      <c r="Z103" s="84">
        <f t="shared" si="55"/>
        <v>5</v>
      </c>
      <c r="AA103" s="84">
        <f t="shared" si="55"/>
        <v>5</v>
      </c>
      <c r="AB103" s="84">
        <f t="shared" si="55"/>
        <v>5</v>
      </c>
      <c r="AC103" s="84">
        <f t="shared" si="55"/>
        <v>5</v>
      </c>
      <c r="AD103" s="84">
        <f t="shared" si="55"/>
        <v>5</v>
      </c>
      <c r="AE103" s="84">
        <f t="shared" si="55"/>
        <v>5</v>
      </c>
      <c r="AF103" s="84">
        <f t="shared" si="55"/>
        <v>5</v>
      </c>
      <c r="AG103" s="84">
        <f t="shared" si="55"/>
        <v>5</v>
      </c>
      <c r="AH103" s="84">
        <f t="shared" si="55"/>
        <v>5</v>
      </c>
      <c r="AI103" s="84">
        <f t="shared" si="55"/>
        <v>0</v>
      </c>
      <c r="AJ103" s="84">
        <f t="shared" si="56"/>
        <v>0</v>
      </c>
      <c r="AK103" s="84">
        <f t="shared" si="56"/>
        <v>0</v>
      </c>
      <c r="AL103" s="84">
        <f t="shared" si="56"/>
        <v>0</v>
      </c>
      <c r="AM103" s="84">
        <f t="shared" si="56"/>
        <v>0</v>
      </c>
      <c r="AN103" s="84">
        <f t="shared" si="56"/>
        <v>0</v>
      </c>
      <c r="AO103" s="84">
        <f t="shared" si="56"/>
        <v>0</v>
      </c>
      <c r="AP103" s="84">
        <f t="shared" si="56"/>
        <v>0</v>
      </c>
    </row>
    <row r="104" spans="3:42" hidden="1" outlineLevel="1">
      <c r="C104" s="13">
        <v>2044</v>
      </c>
      <c r="D104" s="91">
        <f t="shared" si="52"/>
        <v>10</v>
      </c>
      <c r="E104" s="84">
        <v>50</v>
      </c>
      <c r="F104" s="84">
        <f t="shared" si="53"/>
        <v>0</v>
      </c>
      <c r="G104" s="84">
        <f t="shared" si="53"/>
        <v>0</v>
      </c>
      <c r="H104" s="84">
        <f t="shared" si="53"/>
        <v>0</v>
      </c>
      <c r="I104" s="84">
        <f t="shared" si="53"/>
        <v>0</v>
      </c>
      <c r="J104" s="84">
        <f t="shared" si="53"/>
        <v>0</v>
      </c>
      <c r="K104" s="84">
        <f t="shared" si="53"/>
        <v>0</v>
      </c>
      <c r="L104" s="84">
        <f t="shared" si="53"/>
        <v>0</v>
      </c>
      <c r="M104" s="84">
        <f t="shared" si="53"/>
        <v>0</v>
      </c>
      <c r="N104" s="84">
        <f t="shared" si="53"/>
        <v>0</v>
      </c>
      <c r="O104" s="84">
        <f t="shared" si="53"/>
        <v>0</v>
      </c>
      <c r="P104" s="84">
        <f t="shared" si="54"/>
        <v>0</v>
      </c>
      <c r="Q104" s="84">
        <f t="shared" si="54"/>
        <v>0</v>
      </c>
      <c r="R104" s="84">
        <f t="shared" si="54"/>
        <v>0</v>
      </c>
      <c r="S104" s="84">
        <f t="shared" si="54"/>
        <v>0</v>
      </c>
      <c r="T104" s="84">
        <f t="shared" si="54"/>
        <v>0</v>
      </c>
      <c r="U104" s="84">
        <f t="shared" si="54"/>
        <v>0</v>
      </c>
      <c r="V104" s="84">
        <f t="shared" si="54"/>
        <v>0</v>
      </c>
      <c r="W104" s="84">
        <f t="shared" si="54"/>
        <v>0</v>
      </c>
      <c r="X104" s="84">
        <f t="shared" si="54"/>
        <v>0</v>
      </c>
      <c r="Y104" s="84">
        <f t="shared" si="54"/>
        <v>0</v>
      </c>
      <c r="Z104" s="84">
        <f t="shared" si="55"/>
        <v>5</v>
      </c>
      <c r="AA104" s="84">
        <f t="shared" si="55"/>
        <v>5</v>
      </c>
      <c r="AB104" s="84">
        <f t="shared" si="55"/>
        <v>5</v>
      </c>
      <c r="AC104" s="84">
        <f t="shared" si="55"/>
        <v>5</v>
      </c>
      <c r="AD104" s="84">
        <f t="shared" si="55"/>
        <v>5</v>
      </c>
      <c r="AE104" s="84">
        <f t="shared" si="55"/>
        <v>5</v>
      </c>
      <c r="AF104" s="84">
        <f t="shared" si="55"/>
        <v>5</v>
      </c>
      <c r="AG104" s="84">
        <f t="shared" si="55"/>
        <v>5</v>
      </c>
      <c r="AH104" s="84">
        <f t="shared" si="55"/>
        <v>5</v>
      </c>
      <c r="AI104" s="84">
        <f t="shared" si="55"/>
        <v>5</v>
      </c>
      <c r="AJ104" s="84">
        <f t="shared" si="56"/>
        <v>0</v>
      </c>
      <c r="AK104" s="84">
        <f t="shared" si="56"/>
        <v>0</v>
      </c>
      <c r="AL104" s="84">
        <f t="shared" si="56"/>
        <v>0</v>
      </c>
      <c r="AM104" s="84">
        <f t="shared" si="56"/>
        <v>0</v>
      </c>
      <c r="AN104" s="84">
        <f t="shared" si="56"/>
        <v>0</v>
      </c>
      <c r="AO104" s="84">
        <f t="shared" si="56"/>
        <v>0</v>
      </c>
      <c r="AP104" s="84">
        <f t="shared" si="56"/>
        <v>0</v>
      </c>
    </row>
    <row r="105" spans="3:42" hidden="1" outlineLevel="1">
      <c r="C105" s="13">
        <v>2045</v>
      </c>
      <c r="D105" s="91">
        <f t="shared" si="52"/>
        <v>10</v>
      </c>
      <c r="E105" s="84">
        <v>50</v>
      </c>
      <c r="F105" s="84">
        <f t="shared" ref="F105:O114" si="57">IF(F$84&lt;=$C105,0,IF(F$84&gt;$C105+$D105,0,$E105/$D105))</f>
        <v>0</v>
      </c>
      <c r="G105" s="84">
        <f t="shared" si="57"/>
        <v>0</v>
      </c>
      <c r="H105" s="84">
        <f t="shared" si="57"/>
        <v>0</v>
      </c>
      <c r="I105" s="84">
        <f t="shared" si="57"/>
        <v>0</v>
      </c>
      <c r="J105" s="84">
        <f t="shared" si="57"/>
        <v>0</v>
      </c>
      <c r="K105" s="84">
        <f t="shared" si="57"/>
        <v>0</v>
      </c>
      <c r="L105" s="84">
        <f t="shared" si="57"/>
        <v>0</v>
      </c>
      <c r="M105" s="84">
        <f t="shared" si="57"/>
        <v>0</v>
      </c>
      <c r="N105" s="84">
        <f t="shared" si="57"/>
        <v>0</v>
      </c>
      <c r="O105" s="84">
        <f t="shared" si="57"/>
        <v>0</v>
      </c>
      <c r="P105" s="84">
        <f t="shared" ref="P105:Y114" si="58">IF(P$84&lt;=$C105,0,IF(P$84&gt;$C105+$D105,0,$E105/$D105))</f>
        <v>0</v>
      </c>
      <c r="Q105" s="84">
        <f t="shared" si="58"/>
        <v>0</v>
      </c>
      <c r="R105" s="84">
        <f t="shared" si="58"/>
        <v>0</v>
      </c>
      <c r="S105" s="84">
        <f t="shared" si="58"/>
        <v>0</v>
      </c>
      <c r="T105" s="84">
        <f t="shared" si="58"/>
        <v>0</v>
      </c>
      <c r="U105" s="84">
        <f t="shared" si="58"/>
        <v>0</v>
      </c>
      <c r="V105" s="84">
        <f t="shared" si="58"/>
        <v>0</v>
      </c>
      <c r="W105" s="84">
        <f t="shared" si="58"/>
        <v>0</v>
      </c>
      <c r="X105" s="84">
        <f t="shared" si="58"/>
        <v>0</v>
      </c>
      <c r="Y105" s="84">
        <f t="shared" si="58"/>
        <v>0</v>
      </c>
      <c r="Z105" s="84">
        <f t="shared" ref="Z105:AI114" si="59">IF(Z$84&lt;=$C105,0,IF(Z$84&gt;$C105+$D105,0,$E105/$D105))</f>
        <v>0</v>
      </c>
      <c r="AA105" s="84">
        <f t="shared" si="59"/>
        <v>5</v>
      </c>
      <c r="AB105" s="84">
        <f t="shared" si="59"/>
        <v>5</v>
      </c>
      <c r="AC105" s="84">
        <f t="shared" si="59"/>
        <v>5</v>
      </c>
      <c r="AD105" s="84">
        <f t="shared" si="59"/>
        <v>5</v>
      </c>
      <c r="AE105" s="84">
        <f t="shared" si="59"/>
        <v>5</v>
      </c>
      <c r="AF105" s="84">
        <f t="shared" si="59"/>
        <v>5</v>
      </c>
      <c r="AG105" s="84">
        <f t="shared" si="59"/>
        <v>5</v>
      </c>
      <c r="AH105" s="84">
        <f t="shared" si="59"/>
        <v>5</v>
      </c>
      <c r="AI105" s="84">
        <f t="shared" si="59"/>
        <v>5</v>
      </c>
      <c r="AJ105" s="84">
        <f t="shared" ref="AJ105:AP114" si="60">IF(AJ$84&lt;=$C105,0,IF(AJ$84&gt;$C105+$D105,0,$E105/$D105))</f>
        <v>5</v>
      </c>
      <c r="AK105" s="84">
        <f t="shared" si="60"/>
        <v>0</v>
      </c>
      <c r="AL105" s="84">
        <f t="shared" si="60"/>
        <v>0</v>
      </c>
      <c r="AM105" s="84">
        <f t="shared" si="60"/>
        <v>0</v>
      </c>
      <c r="AN105" s="84">
        <f t="shared" si="60"/>
        <v>0</v>
      </c>
      <c r="AO105" s="84">
        <f t="shared" si="60"/>
        <v>0</v>
      </c>
      <c r="AP105" s="84">
        <f t="shared" si="60"/>
        <v>0</v>
      </c>
    </row>
    <row r="106" spans="3:42" hidden="1" outlineLevel="1">
      <c r="C106" s="13">
        <v>2046</v>
      </c>
      <c r="D106" s="91">
        <f t="shared" si="52"/>
        <v>10</v>
      </c>
      <c r="E106" s="84">
        <v>50</v>
      </c>
      <c r="F106" s="84">
        <f t="shared" si="57"/>
        <v>0</v>
      </c>
      <c r="G106" s="84">
        <f t="shared" si="57"/>
        <v>0</v>
      </c>
      <c r="H106" s="84">
        <f t="shared" si="57"/>
        <v>0</v>
      </c>
      <c r="I106" s="84">
        <f t="shared" si="57"/>
        <v>0</v>
      </c>
      <c r="J106" s="84">
        <f t="shared" si="57"/>
        <v>0</v>
      </c>
      <c r="K106" s="84">
        <f t="shared" si="57"/>
        <v>0</v>
      </c>
      <c r="L106" s="84">
        <f t="shared" si="57"/>
        <v>0</v>
      </c>
      <c r="M106" s="84">
        <f t="shared" si="57"/>
        <v>0</v>
      </c>
      <c r="N106" s="84">
        <f t="shared" si="57"/>
        <v>0</v>
      </c>
      <c r="O106" s="84">
        <f t="shared" si="57"/>
        <v>0</v>
      </c>
      <c r="P106" s="84">
        <f t="shared" si="58"/>
        <v>0</v>
      </c>
      <c r="Q106" s="84">
        <f t="shared" si="58"/>
        <v>0</v>
      </c>
      <c r="R106" s="84">
        <f t="shared" si="58"/>
        <v>0</v>
      </c>
      <c r="S106" s="84">
        <f t="shared" si="58"/>
        <v>0</v>
      </c>
      <c r="T106" s="84">
        <f t="shared" si="58"/>
        <v>0</v>
      </c>
      <c r="U106" s="84">
        <f t="shared" si="58"/>
        <v>0</v>
      </c>
      <c r="V106" s="84">
        <f t="shared" si="58"/>
        <v>0</v>
      </c>
      <c r="W106" s="84">
        <f t="shared" si="58"/>
        <v>0</v>
      </c>
      <c r="X106" s="84">
        <f t="shared" si="58"/>
        <v>0</v>
      </c>
      <c r="Y106" s="84">
        <f t="shared" si="58"/>
        <v>0</v>
      </c>
      <c r="Z106" s="84">
        <f t="shared" si="59"/>
        <v>0</v>
      </c>
      <c r="AA106" s="84">
        <f t="shared" si="59"/>
        <v>0</v>
      </c>
      <c r="AB106" s="84">
        <f t="shared" si="59"/>
        <v>5</v>
      </c>
      <c r="AC106" s="84">
        <f t="shared" si="59"/>
        <v>5</v>
      </c>
      <c r="AD106" s="84">
        <f t="shared" si="59"/>
        <v>5</v>
      </c>
      <c r="AE106" s="84">
        <f t="shared" si="59"/>
        <v>5</v>
      </c>
      <c r="AF106" s="84">
        <f t="shared" si="59"/>
        <v>5</v>
      </c>
      <c r="AG106" s="84">
        <f t="shared" si="59"/>
        <v>5</v>
      </c>
      <c r="AH106" s="84">
        <f t="shared" si="59"/>
        <v>5</v>
      </c>
      <c r="AI106" s="84">
        <f t="shared" si="59"/>
        <v>5</v>
      </c>
      <c r="AJ106" s="84">
        <f t="shared" si="60"/>
        <v>5</v>
      </c>
      <c r="AK106" s="84">
        <f t="shared" si="60"/>
        <v>5</v>
      </c>
      <c r="AL106" s="84">
        <f t="shared" si="60"/>
        <v>0</v>
      </c>
      <c r="AM106" s="84">
        <f t="shared" si="60"/>
        <v>0</v>
      </c>
      <c r="AN106" s="84">
        <f t="shared" si="60"/>
        <v>0</v>
      </c>
      <c r="AO106" s="84">
        <f t="shared" si="60"/>
        <v>0</v>
      </c>
      <c r="AP106" s="84">
        <f t="shared" si="60"/>
        <v>0</v>
      </c>
    </row>
    <row r="107" spans="3:42" hidden="1" outlineLevel="1">
      <c r="C107" s="13">
        <v>2047</v>
      </c>
      <c r="D107" s="91">
        <f t="shared" si="52"/>
        <v>10</v>
      </c>
      <c r="E107" s="84">
        <v>50</v>
      </c>
      <c r="F107" s="84">
        <f t="shared" si="57"/>
        <v>0</v>
      </c>
      <c r="G107" s="84">
        <f t="shared" si="57"/>
        <v>0</v>
      </c>
      <c r="H107" s="84">
        <f t="shared" si="57"/>
        <v>0</v>
      </c>
      <c r="I107" s="84">
        <f t="shared" si="57"/>
        <v>0</v>
      </c>
      <c r="J107" s="84">
        <f t="shared" si="57"/>
        <v>0</v>
      </c>
      <c r="K107" s="84">
        <f t="shared" si="57"/>
        <v>0</v>
      </c>
      <c r="L107" s="84">
        <f t="shared" si="57"/>
        <v>0</v>
      </c>
      <c r="M107" s="84">
        <f t="shared" si="57"/>
        <v>0</v>
      </c>
      <c r="N107" s="84">
        <f t="shared" si="57"/>
        <v>0</v>
      </c>
      <c r="O107" s="84">
        <f t="shared" si="57"/>
        <v>0</v>
      </c>
      <c r="P107" s="84">
        <f t="shared" si="58"/>
        <v>0</v>
      </c>
      <c r="Q107" s="84">
        <f t="shared" si="58"/>
        <v>0</v>
      </c>
      <c r="R107" s="84">
        <f t="shared" si="58"/>
        <v>0</v>
      </c>
      <c r="S107" s="84">
        <f t="shared" si="58"/>
        <v>0</v>
      </c>
      <c r="T107" s="84">
        <f t="shared" si="58"/>
        <v>0</v>
      </c>
      <c r="U107" s="84">
        <f t="shared" si="58"/>
        <v>0</v>
      </c>
      <c r="V107" s="84">
        <f t="shared" si="58"/>
        <v>0</v>
      </c>
      <c r="W107" s="84">
        <f t="shared" si="58"/>
        <v>0</v>
      </c>
      <c r="X107" s="84">
        <f t="shared" si="58"/>
        <v>0</v>
      </c>
      <c r="Y107" s="84">
        <f t="shared" si="58"/>
        <v>0</v>
      </c>
      <c r="Z107" s="84">
        <f t="shared" si="59"/>
        <v>0</v>
      </c>
      <c r="AA107" s="84">
        <f t="shared" si="59"/>
        <v>0</v>
      </c>
      <c r="AB107" s="84">
        <f t="shared" si="59"/>
        <v>0</v>
      </c>
      <c r="AC107" s="84">
        <f t="shared" si="59"/>
        <v>5</v>
      </c>
      <c r="AD107" s="84">
        <f t="shared" si="59"/>
        <v>5</v>
      </c>
      <c r="AE107" s="84">
        <f t="shared" si="59"/>
        <v>5</v>
      </c>
      <c r="AF107" s="84">
        <f t="shared" si="59"/>
        <v>5</v>
      </c>
      <c r="AG107" s="84">
        <f t="shared" si="59"/>
        <v>5</v>
      </c>
      <c r="AH107" s="84">
        <f t="shared" si="59"/>
        <v>5</v>
      </c>
      <c r="AI107" s="84">
        <f t="shared" si="59"/>
        <v>5</v>
      </c>
      <c r="AJ107" s="84">
        <f t="shared" si="60"/>
        <v>5</v>
      </c>
      <c r="AK107" s="84">
        <f t="shared" si="60"/>
        <v>5</v>
      </c>
      <c r="AL107" s="84">
        <f t="shared" si="60"/>
        <v>5</v>
      </c>
      <c r="AM107" s="84">
        <f t="shared" si="60"/>
        <v>0</v>
      </c>
      <c r="AN107" s="84">
        <f t="shared" si="60"/>
        <v>0</v>
      </c>
      <c r="AO107" s="84">
        <f t="shared" si="60"/>
        <v>0</v>
      </c>
      <c r="AP107" s="84">
        <f t="shared" si="60"/>
        <v>0</v>
      </c>
    </row>
    <row r="108" spans="3:42" hidden="1" outlineLevel="1">
      <c r="C108" s="13">
        <v>2048</v>
      </c>
      <c r="D108" s="91">
        <f t="shared" si="52"/>
        <v>10</v>
      </c>
      <c r="E108" s="84">
        <v>50</v>
      </c>
      <c r="F108" s="84">
        <f t="shared" si="57"/>
        <v>0</v>
      </c>
      <c r="G108" s="84">
        <f t="shared" si="57"/>
        <v>0</v>
      </c>
      <c r="H108" s="84">
        <f t="shared" si="57"/>
        <v>0</v>
      </c>
      <c r="I108" s="84">
        <f t="shared" si="57"/>
        <v>0</v>
      </c>
      <c r="J108" s="84">
        <f t="shared" si="57"/>
        <v>0</v>
      </c>
      <c r="K108" s="84">
        <f t="shared" si="57"/>
        <v>0</v>
      </c>
      <c r="L108" s="84">
        <f t="shared" si="57"/>
        <v>0</v>
      </c>
      <c r="M108" s="84">
        <f t="shared" si="57"/>
        <v>0</v>
      </c>
      <c r="N108" s="84">
        <f t="shared" si="57"/>
        <v>0</v>
      </c>
      <c r="O108" s="84">
        <f t="shared" si="57"/>
        <v>0</v>
      </c>
      <c r="P108" s="84">
        <f t="shared" si="58"/>
        <v>0</v>
      </c>
      <c r="Q108" s="84">
        <f t="shared" si="58"/>
        <v>0</v>
      </c>
      <c r="R108" s="84">
        <f t="shared" si="58"/>
        <v>0</v>
      </c>
      <c r="S108" s="84">
        <f t="shared" si="58"/>
        <v>0</v>
      </c>
      <c r="T108" s="84">
        <f t="shared" si="58"/>
        <v>0</v>
      </c>
      <c r="U108" s="84">
        <f t="shared" si="58"/>
        <v>0</v>
      </c>
      <c r="V108" s="84">
        <f t="shared" si="58"/>
        <v>0</v>
      </c>
      <c r="W108" s="84">
        <f t="shared" si="58"/>
        <v>0</v>
      </c>
      <c r="X108" s="84">
        <f t="shared" si="58"/>
        <v>0</v>
      </c>
      <c r="Y108" s="84">
        <f t="shared" si="58"/>
        <v>0</v>
      </c>
      <c r="Z108" s="84">
        <f t="shared" si="59"/>
        <v>0</v>
      </c>
      <c r="AA108" s="84">
        <f t="shared" si="59"/>
        <v>0</v>
      </c>
      <c r="AB108" s="84">
        <f t="shared" si="59"/>
        <v>0</v>
      </c>
      <c r="AC108" s="84">
        <f t="shared" si="59"/>
        <v>0</v>
      </c>
      <c r="AD108" s="84">
        <f t="shared" si="59"/>
        <v>5</v>
      </c>
      <c r="AE108" s="84">
        <f t="shared" si="59"/>
        <v>5</v>
      </c>
      <c r="AF108" s="84">
        <f t="shared" si="59"/>
        <v>5</v>
      </c>
      <c r="AG108" s="84">
        <f t="shared" si="59"/>
        <v>5</v>
      </c>
      <c r="AH108" s="84">
        <f t="shared" si="59"/>
        <v>5</v>
      </c>
      <c r="AI108" s="84">
        <f t="shared" si="59"/>
        <v>5</v>
      </c>
      <c r="AJ108" s="84">
        <f t="shared" si="60"/>
        <v>5</v>
      </c>
      <c r="AK108" s="84">
        <f t="shared" si="60"/>
        <v>5</v>
      </c>
      <c r="AL108" s="84">
        <f t="shared" si="60"/>
        <v>5</v>
      </c>
      <c r="AM108" s="84">
        <f t="shared" si="60"/>
        <v>5</v>
      </c>
      <c r="AN108" s="84">
        <f t="shared" si="60"/>
        <v>0</v>
      </c>
      <c r="AO108" s="84">
        <f t="shared" si="60"/>
        <v>0</v>
      </c>
      <c r="AP108" s="84">
        <f t="shared" si="60"/>
        <v>0</v>
      </c>
    </row>
    <row r="109" spans="3:42" hidden="1" outlineLevel="1">
      <c r="C109" s="13">
        <v>2049</v>
      </c>
      <c r="D109" s="91">
        <f t="shared" ref="D109:D121" si="61">$D$30</f>
        <v>10</v>
      </c>
      <c r="E109" s="13">
        <v>0</v>
      </c>
      <c r="F109" s="84">
        <f t="shared" si="57"/>
        <v>0</v>
      </c>
      <c r="G109" s="84">
        <f t="shared" si="57"/>
        <v>0</v>
      </c>
      <c r="H109" s="84">
        <f t="shared" si="57"/>
        <v>0</v>
      </c>
      <c r="I109" s="84">
        <f t="shared" si="57"/>
        <v>0</v>
      </c>
      <c r="J109" s="84">
        <f t="shared" si="57"/>
        <v>0</v>
      </c>
      <c r="K109" s="84">
        <f t="shared" si="57"/>
        <v>0</v>
      </c>
      <c r="L109" s="84">
        <f t="shared" si="57"/>
        <v>0</v>
      </c>
      <c r="M109" s="84">
        <f t="shared" si="57"/>
        <v>0</v>
      </c>
      <c r="N109" s="84">
        <f t="shared" si="57"/>
        <v>0</v>
      </c>
      <c r="O109" s="84">
        <f t="shared" si="57"/>
        <v>0</v>
      </c>
      <c r="P109" s="84">
        <f t="shared" si="58"/>
        <v>0</v>
      </c>
      <c r="Q109" s="84">
        <f t="shared" si="58"/>
        <v>0</v>
      </c>
      <c r="R109" s="84">
        <f t="shared" si="58"/>
        <v>0</v>
      </c>
      <c r="S109" s="84">
        <f t="shared" si="58"/>
        <v>0</v>
      </c>
      <c r="T109" s="84">
        <f t="shared" si="58"/>
        <v>0</v>
      </c>
      <c r="U109" s="84">
        <f t="shared" si="58"/>
        <v>0</v>
      </c>
      <c r="V109" s="84">
        <f t="shared" si="58"/>
        <v>0</v>
      </c>
      <c r="W109" s="84">
        <f t="shared" si="58"/>
        <v>0</v>
      </c>
      <c r="X109" s="84">
        <f t="shared" si="58"/>
        <v>0</v>
      </c>
      <c r="Y109" s="84">
        <f t="shared" si="58"/>
        <v>0</v>
      </c>
      <c r="Z109" s="84">
        <f t="shared" si="59"/>
        <v>0</v>
      </c>
      <c r="AA109" s="84">
        <f t="shared" si="59"/>
        <v>0</v>
      </c>
      <c r="AB109" s="84">
        <f t="shared" si="59"/>
        <v>0</v>
      </c>
      <c r="AC109" s="84">
        <f t="shared" si="59"/>
        <v>0</v>
      </c>
      <c r="AD109" s="84">
        <f t="shared" si="59"/>
        <v>0</v>
      </c>
      <c r="AE109" s="84">
        <f t="shared" si="59"/>
        <v>0</v>
      </c>
      <c r="AF109" s="84">
        <f t="shared" si="59"/>
        <v>0</v>
      </c>
      <c r="AG109" s="84">
        <f t="shared" si="59"/>
        <v>0</v>
      </c>
      <c r="AH109" s="84">
        <f t="shared" si="59"/>
        <v>0</v>
      </c>
      <c r="AI109" s="84">
        <f t="shared" si="59"/>
        <v>0</v>
      </c>
      <c r="AJ109" s="84">
        <f t="shared" si="60"/>
        <v>0</v>
      </c>
      <c r="AK109" s="84">
        <f t="shared" si="60"/>
        <v>0</v>
      </c>
      <c r="AL109" s="84">
        <f t="shared" si="60"/>
        <v>0</v>
      </c>
      <c r="AM109" s="84">
        <f t="shared" si="60"/>
        <v>0</v>
      </c>
      <c r="AN109" s="84">
        <f t="shared" si="60"/>
        <v>0</v>
      </c>
      <c r="AO109" s="84">
        <f t="shared" si="60"/>
        <v>0</v>
      </c>
      <c r="AP109" s="84">
        <f t="shared" si="60"/>
        <v>0</v>
      </c>
    </row>
    <row r="110" spans="3:42" hidden="1" outlineLevel="1">
      <c r="C110" s="13">
        <v>2050</v>
      </c>
      <c r="D110" s="91">
        <f t="shared" si="61"/>
        <v>10</v>
      </c>
      <c r="E110" s="13">
        <v>0</v>
      </c>
      <c r="F110" s="84">
        <f t="shared" si="57"/>
        <v>0</v>
      </c>
      <c r="G110" s="84">
        <f t="shared" si="57"/>
        <v>0</v>
      </c>
      <c r="H110" s="84">
        <f t="shared" si="57"/>
        <v>0</v>
      </c>
      <c r="I110" s="84">
        <f t="shared" si="57"/>
        <v>0</v>
      </c>
      <c r="J110" s="84">
        <f t="shared" si="57"/>
        <v>0</v>
      </c>
      <c r="K110" s="84">
        <f t="shared" si="57"/>
        <v>0</v>
      </c>
      <c r="L110" s="84">
        <f t="shared" si="57"/>
        <v>0</v>
      </c>
      <c r="M110" s="84">
        <f t="shared" si="57"/>
        <v>0</v>
      </c>
      <c r="N110" s="84">
        <f t="shared" si="57"/>
        <v>0</v>
      </c>
      <c r="O110" s="84">
        <f t="shared" si="57"/>
        <v>0</v>
      </c>
      <c r="P110" s="84">
        <f t="shared" si="58"/>
        <v>0</v>
      </c>
      <c r="Q110" s="84">
        <f t="shared" si="58"/>
        <v>0</v>
      </c>
      <c r="R110" s="84">
        <f t="shared" si="58"/>
        <v>0</v>
      </c>
      <c r="S110" s="84">
        <f t="shared" si="58"/>
        <v>0</v>
      </c>
      <c r="T110" s="84">
        <f t="shared" si="58"/>
        <v>0</v>
      </c>
      <c r="U110" s="84">
        <f t="shared" si="58"/>
        <v>0</v>
      </c>
      <c r="V110" s="84">
        <f t="shared" si="58"/>
        <v>0</v>
      </c>
      <c r="W110" s="84">
        <f t="shared" si="58"/>
        <v>0</v>
      </c>
      <c r="X110" s="84">
        <f t="shared" si="58"/>
        <v>0</v>
      </c>
      <c r="Y110" s="84">
        <f t="shared" si="58"/>
        <v>0</v>
      </c>
      <c r="Z110" s="84">
        <f t="shared" si="59"/>
        <v>0</v>
      </c>
      <c r="AA110" s="84">
        <f t="shared" si="59"/>
        <v>0</v>
      </c>
      <c r="AB110" s="84">
        <f t="shared" si="59"/>
        <v>0</v>
      </c>
      <c r="AC110" s="84">
        <f t="shared" si="59"/>
        <v>0</v>
      </c>
      <c r="AD110" s="84">
        <f t="shared" si="59"/>
        <v>0</v>
      </c>
      <c r="AE110" s="84">
        <f t="shared" si="59"/>
        <v>0</v>
      </c>
      <c r="AF110" s="84">
        <f t="shared" si="59"/>
        <v>0</v>
      </c>
      <c r="AG110" s="84">
        <f t="shared" si="59"/>
        <v>0</v>
      </c>
      <c r="AH110" s="84">
        <f t="shared" si="59"/>
        <v>0</v>
      </c>
      <c r="AI110" s="84">
        <f t="shared" si="59"/>
        <v>0</v>
      </c>
      <c r="AJ110" s="84">
        <f t="shared" si="60"/>
        <v>0</v>
      </c>
      <c r="AK110" s="84">
        <f t="shared" si="60"/>
        <v>0</v>
      </c>
      <c r="AL110" s="84">
        <f t="shared" si="60"/>
        <v>0</v>
      </c>
      <c r="AM110" s="84">
        <f t="shared" si="60"/>
        <v>0</v>
      </c>
      <c r="AN110" s="84">
        <f t="shared" si="60"/>
        <v>0</v>
      </c>
      <c r="AO110" s="84">
        <f t="shared" si="60"/>
        <v>0</v>
      </c>
      <c r="AP110" s="84">
        <f t="shared" si="60"/>
        <v>0</v>
      </c>
    </row>
    <row r="111" spans="3:42" hidden="1" outlineLevel="1">
      <c r="C111" s="13">
        <v>2051</v>
      </c>
      <c r="D111" s="91">
        <f t="shared" si="61"/>
        <v>10</v>
      </c>
      <c r="E111" s="13">
        <v>0</v>
      </c>
      <c r="F111" s="84">
        <f t="shared" si="57"/>
        <v>0</v>
      </c>
      <c r="G111" s="84">
        <f t="shared" si="57"/>
        <v>0</v>
      </c>
      <c r="H111" s="84">
        <f t="shared" si="57"/>
        <v>0</v>
      </c>
      <c r="I111" s="84">
        <f t="shared" si="57"/>
        <v>0</v>
      </c>
      <c r="J111" s="84">
        <f t="shared" si="57"/>
        <v>0</v>
      </c>
      <c r="K111" s="84">
        <f t="shared" si="57"/>
        <v>0</v>
      </c>
      <c r="L111" s="84">
        <f t="shared" si="57"/>
        <v>0</v>
      </c>
      <c r="M111" s="84">
        <f t="shared" si="57"/>
        <v>0</v>
      </c>
      <c r="N111" s="84">
        <f t="shared" si="57"/>
        <v>0</v>
      </c>
      <c r="O111" s="84">
        <f t="shared" si="57"/>
        <v>0</v>
      </c>
      <c r="P111" s="84">
        <f t="shared" si="58"/>
        <v>0</v>
      </c>
      <c r="Q111" s="84">
        <f t="shared" si="58"/>
        <v>0</v>
      </c>
      <c r="R111" s="84">
        <f t="shared" si="58"/>
        <v>0</v>
      </c>
      <c r="S111" s="84">
        <f t="shared" si="58"/>
        <v>0</v>
      </c>
      <c r="T111" s="84">
        <f t="shared" si="58"/>
        <v>0</v>
      </c>
      <c r="U111" s="84">
        <f t="shared" si="58"/>
        <v>0</v>
      </c>
      <c r="V111" s="84">
        <f t="shared" si="58"/>
        <v>0</v>
      </c>
      <c r="W111" s="84">
        <f t="shared" si="58"/>
        <v>0</v>
      </c>
      <c r="X111" s="84">
        <f t="shared" si="58"/>
        <v>0</v>
      </c>
      <c r="Y111" s="84">
        <f t="shared" si="58"/>
        <v>0</v>
      </c>
      <c r="Z111" s="84">
        <f t="shared" si="59"/>
        <v>0</v>
      </c>
      <c r="AA111" s="84">
        <f t="shared" si="59"/>
        <v>0</v>
      </c>
      <c r="AB111" s="84">
        <f t="shared" si="59"/>
        <v>0</v>
      </c>
      <c r="AC111" s="84">
        <f t="shared" si="59"/>
        <v>0</v>
      </c>
      <c r="AD111" s="84">
        <f t="shared" si="59"/>
        <v>0</v>
      </c>
      <c r="AE111" s="84">
        <f t="shared" si="59"/>
        <v>0</v>
      </c>
      <c r="AF111" s="84">
        <f t="shared" si="59"/>
        <v>0</v>
      </c>
      <c r="AG111" s="84">
        <f t="shared" si="59"/>
        <v>0</v>
      </c>
      <c r="AH111" s="84">
        <f t="shared" si="59"/>
        <v>0</v>
      </c>
      <c r="AI111" s="84">
        <f t="shared" si="59"/>
        <v>0</v>
      </c>
      <c r="AJ111" s="84">
        <f t="shared" si="60"/>
        <v>0</v>
      </c>
      <c r="AK111" s="84">
        <f t="shared" si="60"/>
        <v>0</v>
      </c>
      <c r="AL111" s="84">
        <f t="shared" si="60"/>
        <v>0</v>
      </c>
      <c r="AM111" s="84">
        <f t="shared" si="60"/>
        <v>0</v>
      </c>
      <c r="AN111" s="84">
        <f t="shared" si="60"/>
        <v>0</v>
      </c>
      <c r="AO111" s="84">
        <f t="shared" si="60"/>
        <v>0</v>
      </c>
      <c r="AP111" s="84">
        <f t="shared" si="60"/>
        <v>0</v>
      </c>
    </row>
    <row r="112" spans="3:42" hidden="1" outlineLevel="1">
      <c r="C112" s="13">
        <v>2052</v>
      </c>
      <c r="D112" s="91">
        <f t="shared" si="61"/>
        <v>10</v>
      </c>
      <c r="E112" s="13">
        <v>0</v>
      </c>
      <c r="F112" s="84">
        <f t="shared" si="57"/>
        <v>0</v>
      </c>
      <c r="G112" s="84">
        <f t="shared" si="57"/>
        <v>0</v>
      </c>
      <c r="H112" s="84">
        <f t="shared" si="57"/>
        <v>0</v>
      </c>
      <c r="I112" s="84">
        <f t="shared" si="57"/>
        <v>0</v>
      </c>
      <c r="J112" s="84">
        <f t="shared" si="57"/>
        <v>0</v>
      </c>
      <c r="K112" s="84">
        <f t="shared" si="57"/>
        <v>0</v>
      </c>
      <c r="L112" s="84">
        <f t="shared" si="57"/>
        <v>0</v>
      </c>
      <c r="M112" s="84">
        <f t="shared" si="57"/>
        <v>0</v>
      </c>
      <c r="N112" s="84">
        <f t="shared" si="57"/>
        <v>0</v>
      </c>
      <c r="O112" s="84">
        <f t="shared" si="57"/>
        <v>0</v>
      </c>
      <c r="P112" s="84">
        <f t="shared" si="58"/>
        <v>0</v>
      </c>
      <c r="Q112" s="84">
        <f t="shared" si="58"/>
        <v>0</v>
      </c>
      <c r="R112" s="84">
        <f t="shared" si="58"/>
        <v>0</v>
      </c>
      <c r="S112" s="84">
        <f t="shared" si="58"/>
        <v>0</v>
      </c>
      <c r="T112" s="84">
        <f t="shared" si="58"/>
        <v>0</v>
      </c>
      <c r="U112" s="84">
        <f t="shared" si="58"/>
        <v>0</v>
      </c>
      <c r="V112" s="84">
        <f t="shared" si="58"/>
        <v>0</v>
      </c>
      <c r="W112" s="84">
        <f t="shared" si="58"/>
        <v>0</v>
      </c>
      <c r="X112" s="84">
        <f t="shared" si="58"/>
        <v>0</v>
      </c>
      <c r="Y112" s="84">
        <f t="shared" si="58"/>
        <v>0</v>
      </c>
      <c r="Z112" s="84">
        <f t="shared" si="59"/>
        <v>0</v>
      </c>
      <c r="AA112" s="84">
        <f t="shared" si="59"/>
        <v>0</v>
      </c>
      <c r="AB112" s="84">
        <f t="shared" si="59"/>
        <v>0</v>
      </c>
      <c r="AC112" s="84">
        <f t="shared" si="59"/>
        <v>0</v>
      </c>
      <c r="AD112" s="84">
        <f t="shared" si="59"/>
        <v>0</v>
      </c>
      <c r="AE112" s="84">
        <f t="shared" si="59"/>
        <v>0</v>
      </c>
      <c r="AF112" s="84">
        <f t="shared" si="59"/>
        <v>0</v>
      </c>
      <c r="AG112" s="84">
        <f t="shared" si="59"/>
        <v>0</v>
      </c>
      <c r="AH112" s="84">
        <f t="shared" si="59"/>
        <v>0</v>
      </c>
      <c r="AI112" s="84">
        <f t="shared" si="59"/>
        <v>0</v>
      </c>
      <c r="AJ112" s="84">
        <f t="shared" si="60"/>
        <v>0</v>
      </c>
      <c r="AK112" s="84">
        <f t="shared" si="60"/>
        <v>0</v>
      </c>
      <c r="AL112" s="84">
        <f t="shared" si="60"/>
        <v>0</v>
      </c>
      <c r="AM112" s="84">
        <f t="shared" si="60"/>
        <v>0</v>
      </c>
      <c r="AN112" s="84">
        <f t="shared" si="60"/>
        <v>0</v>
      </c>
      <c r="AO112" s="84">
        <f t="shared" si="60"/>
        <v>0</v>
      </c>
      <c r="AP112" s="84">
        <f t="shared" si="60"/>
        <v>0</v>
      </c>
    </row>
    <row r="113" spans="2:42" hidden="1" outlineLevel="1">
      <c r="C113" s="13">
        <v>2053</v>
      </c>
      <c r="D113" s="91">
        <f t="shared" si="61"/>
        <v>10</v>
      </c>
      <c r="E113" s="13">
        <v>0</v>
      </c>
      <c r="F113" s="84">
        <f t="shared" si="57"/>
        <v>0</v>
      </c>
      <c r="G113" s="84">
        <f t="shared" si="57"/>
        <v>0</v>
      </c>
      <c r="H113" s="84">
        <f t="shared" si="57"/>
        <v>0</v>
      </c>
      <c r="I113" s="84">
        <f t="shared" si="57"/>
        <v>0</v>
      </c>
      <c r="J113" s="84">
        <f t="shared" si="57"/>
        <v>0</v>
      </c>
      <c r="K113" s="84">
        <f t="shared" si="57"/>
        <v>0</v>
      </c>
      <c r="L113" s="84">
        <f t="shared" si="57"/>
        <v>0</v>
      </c>
      <c r="M113" s="84">
        <f t="shared" si="57"/>
        <v>0</v>
      </c>
      <c r="N113" s="84">
        <f t="shared" si="57"/>
        <v>0</v>
      </c>
      <c r="O113" s="84">
        <f t="shared" si="57"/>
        <v>0</v>
      </c>
      <c r="P113" s="84">
        <f t="shared" si="58"/>
        <v>0</v>
      </c>
      <c r="Q113" s="84">
        <f t="shared" si="58"/>
        <v>0</v>
      </c>
      <c r="R113" s="84">
        <f t="shared" si="58"/>
        <v>0</v>
      </c>
      <c r="S113" s="84">
        <f t="shared" si="58"/>
        <v>0</v>
      </c>
      <c r="T113" s="84">
        <f t="shared" si="58"/>
        <v>0</v>
      </c>
      <c r="U113" s="84">
        <f t="shared" si="58"/>
        <v>0</v>
      </c>
      <c r="V113" s="84">
        <f t="shared" si="58"/>
        <v>0</v>
      </c>
      <c r="W113" s="84">
        <f t="shared" si="58"/>
        <v>0</v>
      </c>
      <c r="X113" s="84">
        <f t="shared" si="58"/>
        <v>0</v>
      </c>
      <c r="Y113" s="84">
        <f t="shared" si="58"/>
        <v>0</v>
      </c>
      <c r="Z113" s="84">
        <f t="shared" si="59"/>
        <v>0</v>
      </c>
      <c r="AA113" s="84">
        <f t="shared" si="59"/>
        <v>0</v>
      </c>
      <c r="AB113" s="84">
        <f t="shared" si="59"/>
        <v>0</v>
      </c>
      <c r="AC113" s="84">
        <f t="shared" si="59"/>
        <v>0</v>
      </c>
      <c r="AD113" s="84">
        <f t="shared" si="59"/>
        <v>0</v>
      </c>
      <c r="AE113" s="84">
        <f t="shared" si="59"/>
        <v>0</v>
      </c>
      <c r="AF113" s="84">
        <f t="shared" si="59"/>
        <v>0</v>
      </c>
      <c r="AG113" s="84">
        <f t="shared" si="59"/>
        <v>0</v>
      </c>
      <c r="AH113" s="84">
        <f t="shared" si="59"/>
        <v>0</v>
      </c>
      <c r="AI113" s="84">
        <f t="shared" si="59"/>
        <v>0</v>
      </c>
      <c r="AJ113" s="84">
        <f t="shared" si="60"/>
        <v>0</v>
      </c>
      <c r="AK113" s="84">
        <f t="shared" si="60"/>
        <v>0</v>
      </c>
      <c r="AL113" s="84">
        <f t="shared" si="60"/>
        <v>0</v>
      </c>
      <c r="AM113" s="84">
        <f t="shared" si="60"/>
        <v>0</v>
      </c>
      <c r="AN113" s="84">
        <f t="shared" si="60"/>
        <v>0</v>
      </c>
      <c r="AO113" s="84">
        <f t="shared" si="60"/>
        <v>0</v>
      </c>
      <c r="AP113" s="84">
        <f t="shared" si="60"/>
        <v>0</v>
      </c>
    </row>
    <row r="114" spans="2:42" hidden="1" outlineLevel="1">
      <c r="C114" s="13">
        <v>2054</v>
      </c>
      <c r="D114" s="91">
        <f t="shared" si="61"/>
        <v>10</v>
      </c>
      <c r="E114" s="13">
        <v>0</v>
      </c>
      <c r="F114" s="84">
        <f t="shared" si="57"/>
        <v>0</v>
      </c>
      <c r="G114" s="84">
        <f t="shared" si="57"/>
        <v>0</v>
      </c>
      <c r="H114" s="84">
        <f t="shared" si="57"/>
        <v>0</v>
      </c>
      <c r="I114" s="84">
        <f t="shared" si="57"/>
        <v>0</v>
      </c>
      <c r="J114" s="84">
        <f t="shared" si="57"/>
        <v>0</v>
      </c>
      <c r="K114" s="84">
        <f t="shared" si="57"/>
        <v>0</v>
      </c>
      <c r="L114" s="84">
        <f t="shared" si="57"/>
        <v>0</v>
      </c>
      <c r="M114" s="84">
        <f t="shared" si="57"/>
        <v>0</v>
      </c>
      <c r="N114" s="84">
        <f t="shared" si="57"/>
        <v>0</v>
      </c>
      <c r="O114" s="84">
        <f t="shared" si="57"/>
        <v>0</v>
      </c>
      <c r="P114" s="84">
        <f t="shared" si="58"/>
        <v>0</v>
      </c>
      <c r="Q114" s="84">
        <f t="shared" si="58"/>
        <v>0</v>
      </c>
      <c r="R114" s="84">
        <f t="shared" si="58"/>
        <v>0</v>
      </c>
      <c r="S114" s="84">
        <f t="shared" si="58"/>
        <v>0</v>
      </c>
      <c r="T114" s="84">
        <f t="shared" si="58"/>
        <v>0</v>
      </c>
      <c r="U114" s="84">
        <f t="shared" si="58"/>
        <v>0</v>
      </c>
      <c r="V114" s="84">
        <f t="shared" si="58"/>
        <v>0</v>
      </c>
      <c r="W114" s="84">
        <f t="shared" si="58"/>
        <v>0</v>
      </c>
      <c r="X114" s="84">
        <f t="shared" si="58"/>
        <v>0</v>
      </c>
      <c r="Y114" s="84">
        <f t="shared" si="58"/>
        <v>0</v>
      </c>
      <c r="Z114" s="84">
        <f t="shared" si="59"/>
        <v>0</v>
      </c>
      <c r="AA114" s="84">
        <f t="shared" si="59"/>
        <v>0</v>
      </c>
      <c r="AB114" s="84">
        <f t="shared" si="59"/>
        <v>0</v>
      </c>
      <c r="AC114" s="84">
        <f t="shared" si="59"/>
        <v>0</v>
      </c>
      <c r="AD114" s="84">
        <f t="shared" si="59"/>
        <v>0</v>
      </c>
      <c r="AE114" s="84">
        <f t="shared" si="59"/>
        <v>0</v>
      </c>
      <c r="AF114" s="84">
        <f t="shared" si="59"/>
        <v>0</v>
      </c>
      <c r="AG114" s="84">
        <f t="shared" si="59"/>
        <v>0</v>
      </c>
      <c r="AH114" s="84">
        <f t="shared" si="59"/>
        <v>0</v>
      </c>
      <c r="AI114" s="84">
        <f t="shared" si="59"/>
        <v>0</v>
      </c>
      <c r="AJ114" s="84">
        <f t="shared" si="60"/>
        <v>0</v>
      </c>
      <c r="AK114" s="84">
        <f t="shared" si="60"/>
        <v>0</v>
      </c>
      <c r="AL114" s="84">
        <f t="shared" si="60"/>
        <v>0</v>
      </c>
      <c r="AM114" s="84">
        <f t="shared" si="60"/>
        <v>0</v>
      </c>
      <c r="AN114" s="84">
        <f t="shared" si="60"/>
        <v>0</v>
      </c>
      <c r="AO114" s="84">
        <f t="shared" si="60"/>
        <v>0</v>
      </c>
      <c r="AP114" s="84">
        <f t="shared" si="60"/>
        <v>0</v>
      </c>
    </row>
    <row r="115" spans="2:42" hidden="1" outlineLevel="1">
      <c r="C115" s="13">
        <v>2055</v>
      </c>
      <c r="D115" s="91">
        <f t="shared" si="61"/>
        <v>10</v>
      </c>
      <c r="E115" s="13">
        <v>0</v>
      </c>
      <c r="F115" s="84">
        <f t="shared" ref="F115:O121" si="62">IF(F$84&lt;=$C115,0,IF(F$84&gt;$C115+$D115,0,$E115/$D115))</f>
        <v>0</v>
      </c>
      <c r="G115" s="84">
        <f t="shared" si="62"/>
        <v>0</v>
      </c>
      <c r="H115" s="84">
        <f t="shared" si="62"/>
        <v>0</v>
      </c>
      <c r="I115" s="84">
        <f t="shared" si="62"/>
        <v>0</v>
      </c>
      <c r="J115" s="84">
        <f t="shared" si="62"/>
        <v>0</v>
      </c>
      <c r="K115" s="84">
        <f t="shared" si="62"/>
        <v>0</v>
      </c>
      <c r="L115" s="84">
        <f t="shared" si="62"/>
        <v>0</v>
      </c>
      <c r="M115" s="84">
        <f t="shared" si="62"/>
        <v>0</v>
      </c>
      <c r="N115" s="84">
        <f t="shared" si="62"/>
        <v>0</v>
      </c>
      <c r="O115" s="84">
        <f t="shared" si="62"/>
        <v>0</v>
      </c>
      <c r="P115" s="84">
        <f t="shared" ref="P115:Y121" si="63">IF(P$84&lt;=$C115,0,IF(P$84&gt;$C115+$D115,0,$E115/$D115))</f>
        <v>0</v>
      </c>
      <c r="Q115" s="84">
        <f t="shared" si="63"/>
        <v>0</v>
      </c>
      <c r="R115" s="84">
        <f t="shared" si="63"/>
        <v>0</v>
      </c>
      <c r="S115" s="84">
        <f t="shared" si="63"/>
        <v>0</v>
      </c>
      <c r="T115" s="84">
        <f t="shared" si="63"/>
        <v>0</v>
      </c>
      <c r="U115" s="84">
        <f t="shared" si="63"/>
        <v>0</v>
      </c>
      <c r="V115" s="84">
        <f t="shared" si="63"/>
        <v>0</v>
      </c>
      <c r="W115" s="84">
        <f t="shared" si="63"/>
        <v>0</v>
      </c>
      <c r="X115" s="84">
        <f t="shared" si="63"/>
        <v>0</v>
      </c>
      <c r="Y115" s="84">
        <f t="shared" si="63"/>
        <v>0</v>
      </c>
      <c r="Z115" s="84">
        <f t="shared" ref="Z115:AI121" si="64">IF(Z$84&lt;=$C115,0,IF(Z$84&gt;$C115+$D115,0,$E115/$D115))</f>
        <v>0</v>
      </c>
      <c r="AA115" s="84">
        <f t="shared" si="64"/>
        <v>0</v>
      </c>
      <c r="AB115" s="84">
        <f t="shared" si="64"/>
        <v>0</v>
      </c>
      <c r="AC115" s="84">
        <f t="shared" si="64"/>
        <v>0</v>
      </c>
      <c r="AD115" s="84">
        <f t="shared" si="64"/>
        <v>0</v>
      </c>
      <c r="AE115" s="84">
        <f t="shared" si="64"/>
        <v>0</v>
      </c>
      <c r="AF115" s="84">
        <f t="shared" si="64"/>
        <v>0</v>
      </c>
      <c r="AG115" s="84">
        <f t="shared" si="64"/>
        <v>0</v>
      </c>
      <c r="AH115" s="84">
        <f t="shared" si="64"/>
        <v>0</v>
      </c>
      <c r="AI115" s="84">
        <f t="shared" si="64"/>
        <v>0</v>
      </c>
      <c r="AJ115" s="84">
        <f t="shared" ref="AJ115:AP121" si="65">IF(AJ$84&lt;=$C115,0,IF(AJ$84&gt;$C115+$D115,0,$E115/$D115))</f>
        <v>0</v>
      </c>
      <c r="AK115" s="84">
        <f t="shared" si="65"/>
        <v>0</v>
      </c>
      <c r="AL115" s="84">
        <f t="shared" si="65"/>
        <v>0</v>
      </c>
      <c r="AM115" s="84">
        <f t="shared" si="65"/>
        <v>0</v>
      </c>
      <c r="AN115" s="84">
        <f t="shared" si="65"/>
        <v>0</v>
      </c>
      <c r="AO115" s="84">
        <f t="shared" si="65"/>
        <v>0</v>
      </c>
      <c r="AP115" s="84">
        <f t="shared" si="65"/>
        <v>0</v>
      </c>
    </row>
    <row r="116" spans="2:42" hidden="1" outlineLevel="1">
      <c r="C116" s="13">
        <v>2056</v>
      </c>
      <c r="D116" s="91">
        <f t="shared" si="61"/>
        <v>10</v>
      </c>
      <c r="E116" s="13">
        <v>0</v>
      </c>
      <c r="F116" s="84">
        <f t="shared" si="62"/>
        <v>0</v>
      </c>
      <c r="G116" s="84">
        <f t="shared" si="62"/>
        <v>0</v>
      </c>
      <c r="H116" s="84">
        <f t="shared" si="62"/>
        <v>0</v>
      </c>
      <c r="I116" s="84">
        <f t="shared" si="62"/>
        <v>0</v>
      </c>
      <c r="J116" s="84">
        <f t="shared" si="62"/>
        <v>0</v>
      </c>
      <c r="K116" s="84">
        <f t="shared" si="62"/>
        <v>0</v>
      </c>
      <c r="L116" s="84">
        <f t="shared" si="62"/>
        <v>0</v>
      </c>
      <c r="M116" s="84">
        <f t="shared" si="62"/>
        <v>0</v>
      </c>
      <c r="N116" s="84">
        <f t="shared" si="62"/>
        <v>0</v>
      </c>
      <c r="O116" s="84">
        <f t="shared" si="62"/>
        <v>0</v>
      </c>
      <c r="P116" s="84">
        <f t="shared" si="63"/>
        <v>0</v>
      </c>
      <c r="Q116" s="84">
        <f t="shared" si="63"/>
        <v>0</v>
      </c>
      <c r="R116" s="84">
        <f t="shared" si="63"/>
        <v>0</v>
      </c>
      <c r="S116" s="84">
        <f t="shared" si="63"/>
        <v>0</v>
      </c>
      <c r="T116" s="84">
        <f t="shared" si="63"/>
        <v>0</v>
      </c>
      <c r="U116" s="84">
        <f t="shared" si="63"/>
        <v>0</v>
      </c>
      <c r="V116" s="84">
        <f t="shared" si="63"/>
        <v>0</v>
      </c>
      <c r="W116" s="84">
        <f t="shared" si="63"/>
        <v>0</v>
      </c>
      <c r="X116" s="84">
        <f t="shared" si="63"/>
        <v>0</v>
      </c>
      <c r="Y116" s="84">
        <f t="shared" si="63"/>
        <v>0</v>
      </c>
      <c r="Z116" s="84">
        <f t="shared" si="64"/>
        <v>0</v>
      </c>
      <c r="AA116" s="84">
        <f t="shared" si="64"/>
        <v>0</v>
      </c>
      <c r="AB116" s="84">
        <f t="shared" si="64"/>
        <v>0</v>
      </c>
      <c r="AC116" s="84">
        <f t="shared" si="64"/>
        <v>0</v>
      </c>
      <c r="AD116" s="84">
        <f t="shared" si="64"/>
        <v>0</v>
      </c>
      <c r="AE116" s="84">
        <f t="shared" si="64"/>
        <v>0</v>
      </c>
      <c r="AF116" s="84">
        <f t="shared" si="64"/>
        <v>0</v>
      </c>
      <c r="AG116" s="84">
        <f t="shared" si="64"/>
        <v>0</v>
      </c>
      <c r="AH116" s="84">
        <f t="shared" si="64"/>
        <v>0</v>
      </c>
      <c r="AI116" s="84">
        <f t="shared" si="64"/>
        <v>0</v>
      </c>
      <c r="AJ116" s="84">
        <f t="shared" si="65"/>
        <v>0</v>
      </c>
      <c r="AK116" s="84">
        <f t="shared" si="65"/>
        <v>0</v>
      </c>
      <c r="AL116" s="84">
        <f t="shared" si="65"/>
        <v>0</v>
      </c>
      <c r="AM116" s="84">
        <f t="shared" si="65"/>
        <v>0</v>
      </c>
      <c r="AN116" s="84">
        <f t="shared" si="65"/>
        <v>0</v>
      </c>
      <c r="AO116" s="84">
        <f t="shared" si="65"/>
        <v>0</v>
      </c>
      <c r="AP116" s="84">
        <f t="shared" si="65"/>
        <v>0</v>
      </c>
    </row>
    <row r="117" spans="2:42" hidden="1" outlineLevel="1">
      <c r="C117" s="13">
        <v>2057</v>
      </c>
      <c r="D117" s="91">
        <f t="shared" si="61"/>
        <v>10</v>
      </c>
      <c r="E117" s="13">
        <v>0</v>
      </c>
      <c r="F117" s="84">
        <f t="shared" si="62"/>
        <v>0</v>
      </c>
      <c r="G117" s="84">
        <f t="shared" si="62"/>
        <v>0</v>
      </c>
      <c r="H117" s="84">
        <f t="shared" si="62"/>
        <v>0</v>
      </c>
      <c r="I117" s="84">
        <f t="shared" si="62"/>
        <v>0</v>
      </c>
      <c r="J117" s="84">
        <f t="shared" si="62"/>
        <v>0</v>
      </c>
      <c r="K117" s="84">
        <f t="shared" si="62"/>
        <v>0</v>
      </c>
      <c r="L117" s="84">
        <f t="shared" si="62"/>
        <v>0</v>
      </c>
      <c r="M117" s="84">
        <f t="shared" si="62"/>
        <v>0</v>
      </c>
      <c r="N117" s="84">
        <f t="shared" si="62"/>
        <v>0</v>
      </c>
      <c r="O117" s="84">
        <f t="shared" si="62"/>
        <v>0</v>
      </c>
      <c r="P117" s="84">
        <f t="shared" si="63"/>
        <v>0</v>
      </c>
      <c r="Q117" s="84">
        <f t="shared" si="63"/>
        <v>0</v>
      </c>
      <c r="R117" s="84">
        <f t="shared" si="63"/>
        <v>0</v>
      </c>
      <c r="S117" s="84">
        <f t="shared" si="63"/>
        <v>0</v>
      </c>
      <c r="T117" s="84">
        <f t="shared" si="63"/>
        <v>0</v>
      </c>
      <c r="U117" s="84">
        <f t="shared" si="63"/>
        <v>0</v>
      </c>
      <c r="V117" s="84">
        <f t="shared" si="63"/>
        <v>0</v>
      </c>
      <c r="W117" s="84">
        <f t="shared" si="63"/>
        <v>0</v>
      </c>
      <c r="X117" s="84">
        <f t="shared" si="63"/>
        <v>0</v>
      </c>
      <c r="Y117" s="84">
        <f t="shared" si="63"/>
        <v>0</v>
      </c>
      <c r="Z117" s="84">
        <f t="shared" si="64"/>
        <v>0</v>
      </c>
      <c r="AA117" s="84">
        <f t="shared" si="64"/>
        <v>0</v>
      </c>
      <c r="AB117" s="84">
        <f t="shared" si="64"/>
        <v>0</v>
      </c>
      <c r="AC117" s="84">
        <f t="shared" si="64"/>
        <v>0</v>
      </c>
      <c r="AD117" s="84">
        <f t="shared" si="64"/>
        <v>0</v>
      </c>
      <c r="AE117" s="84">
        <f t="shared" si="64"/>
        <v>0</v>
      </c>
      <c r="AF117" s="84">
        <f t="shared" si="64"/>
        <v>0</v>
      </c>
      <c r="AG117" s="84">
        <f t="shared" si="64"/>
        <v>0</v>
      </c>
      <c r="AH117" s="84">
        <f t="shared" si="64"/>
        <v>0</v>
      </c>
      <c r="AI117" s="84">
        <f t="shared" si="64"/>
        <v>0</v>
      </c>
      <c r="AJ117" s="84">
        <f t="shared" si="65"/>
        <v>0</v>
      </c>
      <c r="AK117" s="84">
        <f t="shared" si="65"/>
        <v>0</v>
      </c>
      <c r="AL117" s="84">
        <f t="shared" si="65"/>
        <v>0</v>
      </c>
      <c r="AM117" s="84">
        <f t="shared" si="65"/>
        <v>0</v>
      </c>
      <c r="AN117" s="84">
        <f t="shared" si="65"/>
        <v>0</v>
      </c>
      <c r="AO117" s="84">
        <f t="shared" si="65"/>
        <v>0</v>
      </c>
      <c r="AP117" s="84">
        <f t="shared" si="65"/>
        <v>0</v>
      </c>
    </row>
    <row r="118" spans="2:42" hidden="1" outlineLevel="1">
      <c r="C118" s="13">
        <v>2058</v>
      </c>
      <c r="D118" s="91">
        <f t="shared" si="61"/>
        <v>10</v>
      </c>
      <c r="E118" s="13">
        <v>0</v>
      </c>
      <c r="F118" s="84">
        <f t="shared" si="62"/>
        <v>0</v>
      </c>
      <c r="G118" s="84">
        <f t="shared" si="62"/>
        <v>0</v>
      </c>
      <c r="H118" s="84">
        <f t="shared" si="62"/>
        <v>0</v>
      </c>
      <c r="I118" s="84">
        <f t="shared" si="62"/>
        <v>0</v>
      </c>
      <c r="J118" s="84">
        <f t="shared" si="62"/>
        <v>0</v>
      </c>
      <c r="K118" s="84">
        <f t="shared" si="62"/>
        <v>0</v>
      </c>
      <c r="L118" s="84">
        <f t="shared" si="62"/>
        <v>0</v>
      </c>
      <c r="M118" s="84">
        <f t="shared" si="62"/>
        <v>0</v>
      </c>
      <c r="N118" s="84">
        <f t="shared" si="62"/>
        <v>0</v>
      </c>
      <c r="O118" s="84">
        <f t="shared" si="62"/>
        <v>0</v>
      </c>
      <c r="P118" s="84">
        <f t="shared" si="63"/>
        <v>0</v>
      </c>
      <c r="Q118" s="84">
        <f t="shared" si="63"/>
        <v>0</v>
      </c>
      <c r="R118" s="84">
        <f t="shared" si="63"/>
        <v>0</v>
      </c>
      <c r="S118" s="84">
        <f t="shared" si="63"/>
        <v>0</v>
      </c>
      <c r="T118" s="84">
        <f t="shared" si="63"/>
        <v>0</v>
      </c>
      <c r="U118" s="84">
        <f t="shared" si="63"/>
        <v>0</v>
      </c>
      <c r="V118" s="84">
        <f t="shared" si="63"/>
        <v>0</v>
      </c>
      <c r="W118" s="84">
        <f t="shared" si="63"/>
        <v>0</v>
      </c>
      <c r="X118" s="84">
        <f t="shared" si="63"/>
        <v>0</v>
      </c>
      <c r="Y118" s="84">
        <f t="shared" si="63"/>
        <v>0</v>
      </c>
      <c r="Z118" s="84">
        <f t="shared" si="64"/>
        <v>0</v>
      </c>
      <c r="AA118" s="84">
        <f t="shared" si="64"/>
        <v>0</v>
      </c>
      <c r="AB118" s="84">
        <f t="shared" si="64"/>
        <v>0</v>
      </c>
      <c r="AC118" s="84">
        <f t="shared" si="64"/>
        <v>0</v>
      </c>
      <c r="AD118" s="84">
        <f t="shared" si="64"/>
        <v>0</v>
      </c>
      <c r="AE118" s="84">
        <f t="shared" si="64"/>
        <v>0</v>
      </c>
      <c r="AF118" s="84">
        <f t="shared" si="64"/>
        <v>0</v>
      </c>
      <c r="AG118" s="84">
        <f t="shared" si="64"/>
        <v>0</v>
      </c>
      <c r="AH118" s="84">
        <f t="shared" si="64"/>
        <v>0</v>
      </c>
      <c r="AI118" s="84">
        <f t="shared" si="64"/>
        <v>0</v>
      </c>
      <c r="AJ118" s="84">
        <f t="shared" si="65"/>
        <v>0</v>
      </c>
      <c r="AK118" s="84">
        <f t="shared" si="65"/>
        <v>0</v>
      </c>
      <c r="AL118" s="84">
        <f t="shared" si="65"/>
        <v>0</v>
      </c>
      <c r="AM118" s="84">
        <f t="shared" si="65"/>
        <v>0</v>
      </c>
      <c r="AN118" s="84">
        <f t="shared" si="65"/>
        <v>0</v>
      </c>
      <c r="AO118" s="84">
        <f t="shared" si="65"/>
        <v>0</v>
      </c>
      <c r="AP118" s="84">
        <f t="shared" si="65"/>
        <v>0</v>
      </c>
    </row>
    <row r="119" spans="2:42" hidden="1" outlineLevel="1">
      <c r="C119" s="13">
        <v>2059</v>
      </c>
      <c r="D119" s="91">
        <f t="shared" si="61"/>
        <v>10</v>
      </c>
      <c r="E119" s="13">
        <v>0</v>
      </c>
      <c r="F119" s="84">
        <f t="shared" si="62"/>
        <v>0</v>
      </c>
      <c r="G119" s="84">
        <f t="shared" si="62"/>
        <v>0</v>
      </c>
      <c r="H119" s="84">
        <f t="shared" si="62"/>
        <v>0</v>
      </c>
      <c r="I119" s="84">
        <f t="shared" si="62"/>
        <v>0</v>
      </c>
      <c r="J119" s="84">
        <f t="shared" si="62"/>
        <v>0</v>
      </c>
      <c r="K119" s="84">
        <f t="shared" si="62"/>
        <v>0</v>
      </c>
      <c r="L119" s="84">
        <f t="shared" si="62"/>
        <v>0</v>
      </c>
      <c r="M119" s="84">
        <f t="shared" si="62"/>
        <v>0</v>
      </c>
      <c r="N119" s="84">
        <f t="shared" si="62"/>
        <v>0</v>
      </c>
      <c r="O119" s="84">
        <f t="shared" si="62"/>
        <v>0</v>
      </c>
      <c r="P119" s="84">
        <f t="shared" si="63"/>
        <v>0</v>
      </c>
      <c r="Q119" s="84">
        <f t="shared" si="63"/>
        <v>0</v>
      </c>
      <c r="R119" s="84">
        <f t="shared" si="63"/>
        <v>0</v>
      </c>
      <c r="S119" s="84">
        <f t="shared" si="63"/>
        <v>0</v>
      </c>
      <c r="T119" s="84">
        <f t="shared" si="63"/>
        <v>0</v>
      </c>
      <c r="U119" s="84">
        <f t="shared" si="63"/>
        <v>0</v>
      </c>
      <c r="V119" s="84">
        <f t="shared" si="63"/>
        <v>0</v>
      </c>
      <c r="W119" s="84">
        <f t="shared" si="63"/>
        <v>0</v>
      </c>
      <c r="X119" s="84">
        <f t="shared" si="63"/>
        <v>0</v>
      </c>
      <c r="Y119" s="84">
        <f t="shared" si="63"/>
        <v>0</v>
      </c>
      <c r="Z119" s="84">
        <f t="shared" si="64"/>
        <v>0</v>
      </c>
      <c r="AA119" s="84">
        <f t="shared" si="64"/>
        <v>0</v>
      </c>
      <c r="AB119" s="84">
        <f t="shared" si="64"/>
        <v>0</v>
      </c>
      <c r="AC119" s="84">
        <f t="shared" si="64"/>
        <v>0</v>
      </c>
      <c r="AD119" s="84">
        <f t="shared" si="64"/>
        <v>0</v>
      </c>
      <c r="AE119" s="84">
        <f t="shared" si="64"/>
        <v>0</v>
      </c>
      <c r="AF119" s="84">
        <f t="shared" si="64"/>
        <v>0</v>
      </c>
      <c r="AG119" s="84">
        <f t="shared" si="64"/>
        <v>0</v>
      </c>
      <c r="AH119" s="84">
        <f t="shared" si="64"/>
        <v>0</v>
      </c>
      <c r="AI119" s="84">
        <f t="shared" si="64"/>
        <v>0</v>
      </c>
      <c r="AJ119" s="84">
        <f t="shared" si="65"/>
        <v>0</v>
      </c>
      <c r="AK119" s="84">
        <f t="shared" si="65"/>
        <v>0</v>
      </c>
      <c r="AL119" s="84">
        <f t="shared" si="65"/>
        <v>0</v>
      </c>
      <c r="AM119" s="84">
        <f t="shared" si="65"/>
        <v>0</v>
      </c>
      <c r="AN119" s="84">
        <f t="shared" si="65"/>
        <v>0</v>
      </c>
      <c r="AO119" s="84">
        <f t="shared" si="65"/>
        <v>0</v>
      </c>
      <c r="AP119" s="84">
        <f t="shared" si="65"/>
        <v>0</v>
      </c>
    </row>
    <row r="120" spans="2:42" hidden="1" outlineLevel="1">
      <c r="C120" s="13">
        <v>2060</v>
      </c>
      <c r="D120" s="91">
        <f t="shared" si="61"/>
        <v>10</v>
      </c>
      <c r="E120" s="13">
        <v>0</v>
      </c>
      <c r="F120" s="84">
        <f t="shared" si="62"/>
        <v>0</v>
      </c>
      <c r="G120" s="84">
        <f t="shared" si="62"/>
        <v>0</v>
      </c>
      <c r="H120" s="84">
        <f t="shared" si="62"/>
        <v>0</v>
      </c>
      <c r="I120" s="84">
        <f t="shared" si="62"/>
        <v>0</v>
      </c>
      <c r="J120" s="84">
        <f t="shared" si="62"/>
        <v>0</v>
      </c>
      <c r="K120" s="84">
        <f t="shared" si="62"/>
        <v>0</v>
      </c>
      <c r="L120" s="84">
        <f t="shared" si="62"/>
        <v>0</v>
      </c>
      <c r="M120" s="84">
        <f t="shared" si="62"/>
        <v>0</v>
      </c>
      <c r="N120" s="84">
        <f t="shared" si="62"/>
        <v>0</v>
      </c>
      <c r="O120" s="84">
        <f t="shared" si="62"/>
        <v>0</v>
      </c>
      <c r="P120" s="84">
        <f t="shared" si="63"/>
        <v>0</v>
      </c>
      <c r="Q120" s="84">
        <f t="shared" si="63"/>
        <v>0</v>
      </c>
      <c r="R120" s="84">
        <f t="shared" si="63"/>
        <v>0</v>
      </c>
      <c r="S120" s="84">
        <f t="shared" si="63"/>
        <v>0</v>
      </c>
      <c r="T120" s="84">
        <f t="shared" si="63"/>
        <v>0</v>
      </c>
      <c r="U120" s="84">
        <f t="shared" si="63"/>
        <v>0</v>
      </c>
      <c r="V120" s="84">
        <f t="shared" si="63"/>
        <v>0</v>
      </c>
      <c r="W120" s="84">
        <f t="shared" si="63"/>
        <v>0</v>
      </c>
      <c r="X120" s="84">
        <f t="shared" si="63"/>
        <v>0</v>
      </c>
      <c r="Y120" s="84">
        <f t="shared" si="63"/>
        <v>0</v>
      </c>
      <c r="Z120" s="84">
        <f t="shared" si="64"/>
        <v>0</v>
      </c>
      <c r="AA120" s="84">
        <f t="shared" si="64"/>
        <v>0</v>
      </c>
      <c r="AB120" s="84">
        <f t="shared" si="64"/>
        <v>0</v>
      </c>
      <c r="AC120" s="84">
        <f t="shared" si="64"/>
        <v>0</v>
      </c>
      <c r="AD120" s="84">
        <f t="shared" si="64"/>
        <v>0</v>
      </c>
      <c r="AE120" s="84">
        <f t="shared" si="64"/>
        <v>0</v>
      </c>
      <c r="AF120" s="84">
        <f t="shared" si="64"/>
        <v>0</v>
      </c>
      <c r="AG120" s="84">
        <f t="shared" si="64"/>
        <v>0</v>
      </c>
      <c r="AH120" s="84">
        <f t="shared" si="64"/>
        <v>0</v>
      </c>
      <c r="AI120" s="84">
        <f t="shared" si="64"/>
        <v>0</v>
      </c>
      <c r="AJ120" s="84">
        <f t="shared" si="65"/>
        <v>0</v>
      </c>
      <c r="AK120" s="84">
        <f t="shared" si="65"/>
        <v>0</v>
      </c>
      <c r="AL120" s="84">
        <f t="shared" si="65"/>
        <v>0</v>
      </c>
      <c r="AM120" s="84">
        <f t="shared" si="65"/>
        <v>0</v>
      </c>
      <c r="AN120" s="84">
        <f t="shared" si="65"/>
        <v>0</v>
      </c>
      <c r="AO120" s="84">
        <f t="shared" si="65"/>
        <v>0</v>
      </c>
      <c r="AP120" s="84">
        <f t="shared" si="65"/>
        <v>0</v>
      </c>
    </row>
    <row r="121" spans="2:42" hidden="1" outlineLevel="1">
      <c r="C121" s="13">
        <v>2061</v>
      </c>
      <c r="D121" s="91">
        <f t="shared" si="61"/>
        <v>10</v>
      </c>
      <c r="E121" s="13">
        <v>0</v>
      </c>
      <c r="F121" s="84">
        <f t="shared" si="62"/>
        <v>0</v>
      </c>
      <c r="G121" s="84">
        <f t="shared" si="62"/>
        <v>0</v>
      </c>
      <c r="H121" s="84">
        <f t="shared" si="62"/>
        <v>0</v>
      </c>
      <c r="I121" s="84">
        <f t="shared" si="62"/>
        <v>0</v>
      </c>
      <c r="J121" s="84">
        <f t="shared" si="62"/>
        <v>0</v>
      </c>
      <c r="K121" s="84">
        <f t="shared" si="62"/>
        <v>0</v>
      </c>
      <c r="L121" s="84">
        <f t="shared" si="62"/>
        <v>0</v>
      </c>
      <c r="M121" s="84">
        <f t="shared" si="62"/>
        <v>0</v>
      </c>
      <c r="N121" s="84">
        <f t="shared" si="62"/>
        <v>0</v>
      </c>
      <c r="O121" s="84">
        <f t="shared" si="62"/>
        <v>0</v>
      </c>
      <c r="P121" s="84">
        <f t="shared" si="63"/>
        <v>0</v>
      </c>
      <c r="Q121" s="84">
        <f t="shared" si="63"/>
        <v>0</v>
      </c>
      <c r="R121" s="84">
        <f t="shared" si="63"/>
        <v>0</v>
      </c>
      <c r="S121" s="84">
        <f t="shared" si="63"/>
        <v>0</v>
      </c>
      <c r="T121" s="84">
        <f t="shared" si="63"/>
        <v>0</v>
      </c>
      <c r="U121" s="84">
        <f t="shared" si="63"/>
        <v>0</v>
      </c>
      <c r="V121" s="84">
        <f t="shared" si="63"/>
        <v>0</v>
      </c>
      <c r="W121" s="84">
        <f t="shared" si="63"/>
        <v>0</v>
      </c>
      <c r="X121" s="84">
        <f t="shared" si="63"/>
        <v>0</v>
      </c>
      <c r="Y121" s="84">
        <f t="shared" si="63"/>
        <v>0</v>
      </c>
      <c r="Z121" s="84">
        <f t="shared" si="64"/>
        <v>0</v>
      </c>
      <c r="AA121" s="84">
        <f t="shared" si="64"/>
        <v>0</v>
      </c>
      <c r="AB121" s="84">
        <f t="shared" si="64"/>
        <v>0</v>
      </c>
      <c r="AC121" s="84">
        <f t="shared" si="64"/>
        <v>0</v>
      </c>
      <c r="AD121" s="84">
        <f t="shared" si="64"/>
        <v>0</v>
      </c>
      <c r="AE121" s="84">
        <f t="shared" si="64"/>
        <v>0</v>
      </c>
      <c r="AF121" s="84">
        <f t="shared" si="64"/>
        <v>0</v>
      </c>
      <c r="AG121" s="84">
        <f t="shared" si="64"/>
        <v>0</v>
      </c>
      <c r="AH121" s="84">
        <f t="shared" si="64"/>
        <v>0</v>
      </c>
      <c r="AI121" s="84">
        <f t="shared" si="64"/>
        <v>0</v>
      </c>
      <c r="AJ121" s="84">
        <f t="shared" si="65"/>
        <v>0</v>
      </c>
      <c r="AK121" s="84">
        <f t="shared" si="65"/>
        <v>0</v>
      </c>
      <c r="AL121" s="84">
        <f t="shared" si="65"/>
        <v>0</v>
      </c>
      <c r="AM121" s="84">
        <f t="shared" si="65"/>
        <v>0</v>
      </c>
      <c r="AN121" s="84">
        <f t="shared" si="65"/>
        <v>0</v>
      </c>
      <c r="AO121" s="84">
        <f t="shared" si="65"/>
        <v>0</v>
      </c>
      <c r="AP121" s="84">
        <f t="shared" si="65"/>
        <v>0</v>
      </c>
    </row>
    <row r="122" spans="2:42" hidden="1" outlineLevel="1"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</row>
    <row r="123" spans="2:42" hidden="1" outlineLevel="1"/>
    <row r="124" spans="2:42" hidden="1" outlineLevel="1"/>
    <row r="125" spans="2:42" hidden="1" outlineLevel="1">
      <c r="B125" s="13" t="s">
        <v>182</v>
      </c>
      <c r="E125" s="84">
        <f>SUM(F125:U125)</f>
        <v>925</v>
      </c>
      <c r="F125" s="84">
        <f t="shared" ref="F125:AC125" si="66">SUM(F85:F121)</f>
        <v>0</v>
      </c>
      <c r="G125" s="84">
        <f t="shared" si="66"/>
        <v>25</v>
      </c>
      <c r="H125" s="84">
        <f t="shared" si="66"/>
        <v>50</v>
      </c>
      <c r="I125" s="84">
        <f t="shared" si="66"/>
        <v>55</v>
      </c>
      <c r="J125" s="84">
        <f t="shared" si="66"/>
        <v>60</v>
      </c>
      <c r="K125" s="84">
        <f t="shared" si="66"/>
        <v>65</v>
      </c>
      <c r="L125" s="84">
        <f t="shared" si="66"/>
        <v>70</v>
      </c>
      <c r="M125" s="84">
        <f t="shared" si="66"/>
        <v>75</v>
      </c>
      <c r="N125" s="84">
        <f t="shared" si="66"/>
        <v>80</v>
      </c>
      <c r="O125" s="84">
        <f t="shared" si="66"/>
        <v>85</v>
      </c>
      <c r="P125" s="84">
        <f t="shared" si="66"/>
        <v>90</v>
      </c>
      <c r="Q125" s="84">
        <f t="shared" si="66"/>
        <v>70</v>
      </c>
      <c r="R125" s="84">
        <f t="shared" si="66"/>
        <v>50</v>
      </c>
      <c r="S125" s="84">
        <f t="shared" si="66"/>
        <v>50</v>
      </c>
      <c r="T125" s="84">
        <f t="shared" si="66"/>
        <v>50</v>
      </c>
      <c r="U125" s="84">
        <f t="shared" si="66"/>
        <v>50</v>
      </c>
      <c r="V125" s="84">
        <f t="shared" si="66"/>
        <v>50</v>
      </c>
      <c r="W125" s="84">
        <f t="shared" si="66"/>
        <v>50</v>
      </c>
      <c r="X125" s="84">
        <f t="shared" si="66"/>
        <v>50</v>
      </c>
      <c r="Y125" s="84">
        <f t="shared" si="66"/>
        <v>50</v>
      </c>
      <c r="Z125" s="84">
        <f t="shared" si="66"/>
        <v>50</v>
      </c>
      <c r="AA125" s="84">
        <f t="shared" si="66"/>
        <v>50</v>
      </c>
      <c r="AB125" s="84">
        <f t="shared" si="66"/>
        <v>50</v>
      </c>
      <c r="AC125" s="84">
        <f t="shared" si="66"/>
        <v>50</v>
      </c>
      <c r="AD125" s="84"/>
    </row>
    <row r="126" spans="2:42" hidden="1" outlineLevel="1">
      <c r="F126" s="84">
        <f>F125*-1</f>
        <v>0</v>
      </c>
      <c r="G126" s="84">
        <f t="shared" ref="G126:AC126" si="67">G125*-1</f>
        <v>-25</v>
      </c>
      <c r="H126" s="84">
        <f t="shared" si="67"/>
        <v>-50</v>
      </c>
      <c r="I126" s="84">
        <f t="shared" si="67"/>
        <v>-55</v>
      </c>
      <c r="J126" s="84">
        <f t="shared" si="67"/>
        <v>-60</v>
      </c>
      <c r="K126" s="84">
        <f t="shared" si="67"/>
        <v>-65</v>
      </c>
      <c r="L126" s="84">
        <f t="shared" si="67"/>
        <v>-70</v>
      </c>
      <c r="M126" s="84">
        <f t="shared" si="67"/>
        <v>-75</v>
      </c>
      <c r="N126" s="84">
        <f t="shared" si="67"/>
        <v>-80</v>
      </c>
      <c r="O126" s="84">
        <f t="shared" si="67"/>
        <v>-85</v>
      </c>
      <c r="P126" s="84">
        <f t="shared" si="67"/>
        <v>-90</v>
      </c>
      <c r="Q126" s="84">
        <f t="shared" si="67"/>
        <v>-70</v>
      </c>
      <c r="R126" s="84">
        <f t="shared" si="67"/>
        <v>-50</v>
      </c>
      <c r="S126" s="84">
        <f t="shared" si="67"/>
        <v>-50</v>
      </c>
      <c r="T126" s="84">
        <f t="shared" si="67"/>
        <v>-50</v>
      </c>
      <c r="U126" s="84">
        <f t="shared" si="67"/>
        <v>-50</v>
      </c>
      <c r="V126" s="84">
        <f t="shared" si="67"/>
        <v>-50</v>
      </c>
      <c r="W126" s="84">
        <f t="shared" si="67"/>
        <v>-50</v>
      </c>
      <c r="X126" s="84">
        <f t="shared" si="67"/>
        <v>-50</v>
      </c>
      <c r="Y126" s="84">
        <f t="shared" si="67"/>
        <v>-50</v>
      </c>
      <c r="Z126" s="84">
        <f t="shared" si="67"/>
        <v>-50</v>
      </c>
      <c r="AA126" s="84">
        <f t="shared" si="67"/>
        <v>-50</v>
      </c>
      <c r="AB126" s="84">
        <f t="shared" si="67"/>
        <v>-50</v>
      </c>
      <c r="AC126" s="84">
        <f t="shared" si="67"/>
        <v>-50</v>
      </c>
    </row>
    <row r="127" spans="2:42" hidden="1" outlineLevel="1">
      <c r="B127" s="13" t="s">
        <v>183</v>
      </c>
    </row>
    <row r="128" spans="2:42" hidden="1" outlineLevel="1">
      <c r="B128" s="13" t="s">
        <v>184</v>
      </c>
      <c r="F128" s="84">
        <f t="shared" ref="F128:AC128" si="68">-F65</f>
        <v>250</v>
      </c>
      <c r="G128" s="84">
        <f t="shared" si="68"/>
        <v>250</v>
      </c>
      <c r="H128" s="84">
        <f t="shared" si="68"/>
        <v>50</v>
      </c>
      <c r="I128" s="84">
        <f t="shared" si="68"/>
        <v>50</v>
      </c>
      <c r="J128" s="84">
        <f t="shared" si="68"/>
        <v>50</v>
      </c>
      <c r="K128" s="84">
        <f t="shared" si="68"/>
        <v>50</v>
      </c>
      <c r="L128" s="84">
        <f t="shared" si="68"/>
        <v>50</v>
      </c>
      <c r="M128" s="84">
        <f t="shared" si="68"/>
        <v>50</v>
      </c>
      <c r="N128" s="84">
        <f t="shared" si="68"/>
        <v>50</v>
      </c>
      <c r="O128" s="84">
        <f t="shared" si="68"/>
        <v>50</v>
      </c>
      <c r="P128" s="84">
        <f t="shared" si="68"/>
        <v>50</v>
      </c>
      <c r="Q128" s="84">
        <f t="shared" si="68"/>
        <v>50</v>
      </c>
      <c r="R128" s="84">
        <f t="shared" si="68"/>
        <v>50</v>
      </c>
      <c r="S128" s="84">
        <f t="shared" si="68"/>
        <v>50</v>
      </c>
      <c r="T128" s="84">
        <f t="shared" si="68"/>
        <v>50</v>
      </c>
      <c r="U128" s="84">
        <f t="shared" si="68"/>
        <v>50</v>
      </c>
      <c r="V128" s="84">
        <f t="shared" si="68"/>
        <v>50</v>
      </c>
      <c r="W128" s="84">
        <f t="shared" si="68"/>
        <v>50</v>
      </c>
      <c r="X128" s="84">
        <f t="shared" si="68"/>
        <v>50</v>
      </c>
      <c r="Y128" s="84">
        <f t="shared" si="68"/>
        <v>50</v>
      </c>
      <c r="Z128" s="84">
        <f t="shared" si="68"/>
        <v>50</v>
      </c>
      <c r="AA128" s="84">
        <f t="shared" si="68"/>
        <v>50</v>
      </c>
      <c r="AB128" s="84">
        <f t="shared" si="68"/>
        <v>50</v>
      </c>
      <c r="AC128" s="84">
        <f t="shared" si="68"/>
        <v>50</v>
      </c>
      <c r="AD128" s="84"/>
    </row>
    <row r="129" spans="2:30" hidden="1" outlineLevel="1">
      <c r="B129" s="13" t="s">
        <v>185</v>
      </c>
      <c r="F129" s="84">
        <f t="shared" ref="F129:U129" si="69">F125</f>
        <v>0</v>
      </c>
      <c r="G129" s="84">
        <f t="shared" si="69"/>
        <v>25</v>
      </c>
      <c r="H129" s="84">
        <f t="shared" si="69"/>
        <v>50</v>
      </c>
      <c r="I129" s="84">
        <f t="shared" si="69"/>
        <v>55</v>
      </c>
      <c r="J129" s="84">
        <f t="shared" si="69"/>
        <v>60</v>
      </c>
      <c r="K129" s="84">
        <f t="shared" si="69"/>
        <v>65</v>
      </c>
      <c r="L129" s="84">
        <f t="shared" si="69"/>
        <v>70</v>
      </c>
      <c r="M129" s="84">
        <f t="shared" si="69"/>
        <v>75</v>
      </c>
      <c r="N129" s="84">
        <f t="shared" si="69"/>
        <v>80</v>
      </c>
      <c r="O129" s="84">
        <f t="shared" si="69"/>
        <v>85</v>
      </c>
      <c r="P129" s="84">
        <f t="shared" si="69"/>
        <v>90</v>
      </c>
      <c r="Q129" s="84">
        <f t="shared" si="69"/>
        <v>70</v>
      </c>
      <c r="R129" s="84">
        <f t="shared" si="69"/>
        <v>50</v>
      </c>
      <c r="S129" s="84">
        <f t="shared" si="69"/>
        <v>50</v>
      </c>
      <c r="T129" s="84">
        <f t="shared" si="69"/>
        <v>50</v>
      </c>
      <c r="U129" s="84">
        <f t="shared" si="69"/>
        <v>50</v>
      </c>
      <c r="V129" s="84">
        <f t="shared" ref="V129:AC129" si="70">V125</f>
        <v>50</v>
      </c>
      <c r="W129" s="84">
        <f t="shared" si="70"/>
        <v>50</v>
      </c>
      <c r="X129" s="84">
        <f t="shared" si="70"/>
        <v>50</v>
      </c>
      <c r="Y129" s="84">
        <f t="shared" si="70"/>
        <v>50</v>
      </c>
      <c r="Z129" s="84">
        <f t="shared" si="70"/>
        <v>50</v>
      </c>
      <c r="AA129" s="84">
        <f t="shared" si="70"/>
        <v>50</v>
      </c>
      <c r="AB129" s="84">
        <f t="shared" si="70"/>
        <v>50</v>
      </c>
      <c r="AC129" s="84">
        <f t="shared" si="70"/>
        <v>50</v>
      </c>
      <c r="AD129" s="84"/>
    </row>
    <row r="130" spans="2:30" hidden="1" outlineLevel="1">
      <c r="B130" s="13" t="s">
        <v>186</v>
      </c>
      <c r="F130" s="84">
        <f t="shared" ref="F130:U130" si="71">F128+F129+E130</f>
        <v>250</v>
      </c>
      <c r="G130" s="84">
        <f t="shared" si="71"/>
        <v>525</v>
      </c>
      <c r="H130" s="84">
        <f t="shared" si="71"/>
        <v>625</v>
      </c>
      <c r="I130" s="84">
        <f t="shared" si="71"/>
        <v>730</v>
      </c>
      <c r="J130" s="84">
        <f t="shared" si="71"/>
        <v>840</v>
      </c>
      <c r="K130" s="84">
        <f t="shared" si="71"/>
        <v>955</v>
      </c>
      <c r="L130" s="84">
        <f t="shared" si="71"/>
        <v>1075</v>
      </c>
      <c r="M130" s="84">
        <f t="shared" si="71"/>
        <v>1200</v>
      </c>
      <c r="N130" s="84">
        <f t="shared" si="71"/>
        <v>1330</v>
      </c>
      <c r="O130" s="84">
        <f t="shared" si="71"/>
        <v>1465</v>
      </c>
      <c r="P130" s="84">
        <f t="shared" si="71"/>
        <v>1605</v>
      </c>
      <c r="Q130" s="84">
        <f t="shared" si="71"/>
        <v>1725</v>
      </c>
      <c r="R130" s="84">
        <f t="shared" si="71"/>
        <v>1825</v>
      </c>
      <c r="S130" s="84">
        <f t="shared" si="71"/>
        <v>1925</v>
      </c>
      <c r="T130" s="84">
        <f t="shared" si="71"/>
        <v>2025</v>
      </c>
      <c r="U130" s="84">
        <f t="shared" si="71"/>
        <v>2125</v>
      </c>
      <c r="V130" s="84">
        <f t="shared" ref="V130" si="72">V128+V129+U130</f>
        <v>2225</v>
      </c>
      <c r="W130" s="84">
        <f t="shared" ref="W130" si="73">W128+W129+V130</f>
        <v>2325</v>
      </c>
      <c r="X130" s="84">
        <f t="shared" ref="X130" si="74">X128+X129+W130</f>
        <v>2425</v>
      </c>
      <c r="Y130" s="84">
        <f t="shared" ref="Y130" si="75">Y128+Y129+X130</f>
        <v>2525</v>
      </c>
      <c r="Z130" s="84">
        <f t="shared" ref="Z130" si="76">Z128+Z129+Y130</f>
        <v>2625</v>
      </c>
      <c r="AA130" s="84">
        <f t="shared" ref="AA130" si="77">AA128+AA129+Z130</f>
        <v>2725</v>
      </c>
      <c r="AB130" s="84">
        <f t="shared" ref="AB130" si="78">AB128+AB129+AA130</f>
        <v>2825</v>
      </c>
      <c r="AC130" s="84">
        <f t="shared" ref="AC130" si="79">AC128+AC129+AB130</f>
        <v>2925</v>
      </c>
      <c r="AD130" s="84"/>
    </row>
    <row r="131" spans="2:30" hidden="1" outlineLevel="1"/>
    <row r="132" spans="2:30"/>
    <row r="133" spans="2:30"/>
    <row r="134" spans="2:30"/>
    <row r="135" spans="2:30"/>
    <row r="136" spans="2:30"/>
    <row r="137" spans="2:30"/>
    <row r="138" spans="2:30"/>
    <row r="139" spans="2:30"/>
    <row r="140" spans="2:30"/>
    <row r="141" spans="2:30"/>
    <row r="142" spans="2:30"/>
    <row r="143" spans="2:30"/>
    <row r="144" spans="2:30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4"/>
    <row r="218"/>
    <row r="220"/>
    <row r="221"/>
    <row r="222"/>
    <row r="223"/>
    <row r="224"/>
    <row r="225"/>
    <row r="229"/>
    <row r="230"/>
    <row r="231"/>
    <row r="232"/>
    <row r="233"/>
    <row r="234"/>
    <row r="235"/>
    <row r="236"/>
    <row r="237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</sheetData>
  <sheetProtection algorithmName="SHA-512" hashValue="KBwljho/QlkxGc+/POllUoVTiTkwLPyuxrtrjUF9DKufRglZZ8vqIen3aU3qNCOgkgWbGf/Dt5+QsO1zdAQXzA==" saltValue="z04vkGbs+5i8SuDFI6Dt5Q==" spinCount="100000" sheet="1" objects="1" scenarios="1"/>
  <phoneticPr fontId="54" type="noConversion"/>
  <dataValidations count="2">
    <dataValidation type="list" allowBlank="1" showInputMessage="1" showErrorMessage="1" sqref="D8:D9" xr:uid="{EB658283-3DC4-4834-AAF0-AFFEC5850807}">
      <formula1>$F$2:$AO$2</formula1>
    </dataValidation>
    <dataValidation type="list" allowBlank="1" showInputMessage="1" showErrorMessage="1" sqref="D10" xr:uid="{C94287EE-14BE-4CC6-9973-05A382893024}">
      <formula1>$G$2:$AP$2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9B861FB2CD749A916FE63FF88BC72" ma:contentTypeVersion="13" ma:contentTypeDescription="Create a new document." ma:contentTypeScope="" ma:versionID="f79f5b2d4556527b728028f9199ff676">
  <xsd:schema xmlns:xsd="http://www.w3.org/2001/XMLSchema" xmlns:xs="http://www.w3.org/2001/XMLSchema" xmlns:p="http://schemas.microsoft.com/office/2006/metadata/properties" xmlns:ns2="73006f3d-06ba-4445-a12c-9c6170ceffbd" xmlns:ns3="6b57fbb7-0f84-4af7-b260-14073ed5c0b2" targetNamespace="http://schemas.microsoft.com/office/2006/metadata/properties" ma:root="true" ma:fieldsID="8c7dff6c5227cf2bfe13ca8e1503b2c1" ns2:_="" ns3:_="">
    <xsd:import namespace="73006f3d-06ba-4445-a12c-9c6170ceffbd"/>
    <xsd:import namespace="6b57fbb7-0f84-4af7-b260-14073ed5c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06f3d-06ba-4445-a12c-9c6170cef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30aa7a-1173-4a8f-8fff-517453f03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7fbb7-0f84-4af7-b260-14073ed5c0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df4ce6-bc00-43f1-af15-8487948f1211}" ma:internalName="TaxCatchAll" ma:showField="CatchAllData" ma:web="6b57fbb7-0f84-4af7-b260-14073ed5c0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006f3d-06ba-4445-a12c-9c6170ceffbd">
      <Terms xmlns="http://schemas.microsoft.com/office/infopath/2007/PartnerControls"/>
    </lcf76f155ced4ddcb4097134ff3c332f>
    <TaxCatchAll xmlns="6b57fbb7-0f84-4af7-b260-14073ed5c0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DD828C-7DD1-4F23-AA99-C05AF510C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006f3d-06ba-4445-a12c-9c6170ceffbd"/>
    <ds:schemaRef ds:uri="6b57fbb7-0f84-4af7-b260-14073ed5c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415FE-B160-4312-9848-A23455F983CF}">
  <ds:schemaRefs>
    <ds:schemaRef ds:uri="http://schemas.microsoft.com/office/2006/metadata/properties"/>
    <ds:schemaRef ds:uri="http://schemas.microsoft.com/office/infopath/2007/PartnerControls"/>
    <ds:schemaRef ds:uri="73006f3d-06ba-4445-a12c-9c6170ceffbd"/>
    <ds:schemaRef ds:uri="6b57fbb7-0f84-4af7-b260-14073ed5c0b2"/>
  </ds:schemaRefs>
</ds:datastoreItem>
</file>

<file path=customXml/itemProps3.xml><?xml version="1.0" encoding="utf-8"?>
<ds:datastoreItem xmlns:ds="http://schemas.openxmlformats.org/officeDocument/2006/customXml" ds:itemID="{413AD358-54DC-4A1B-9368-874CE0D9A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Ativos</vt:lpstr>
      <vt:lpstr>Cotações</vt:lpstr>
      <vt:lpstr>Capa</vt:lpstr>
      <vt:lpstr>Instruções</vt:lpstr>
      <vt:lpstr>Anexos a preencher &gt;&gt;</vt:lpstr>
      <vt:lpstr>Matriz de risco</vt:lpstr>
      <vt:lpstr>Canvas</vt:lpstr>
      <vt:lpstr>Aux</vt:lpstr>
      <vt:lpstr>Modelo financeiro</vt:lpstr>
      <vt:lpstr>C Transp Sicro</vt:lpstr>
      <vt:lpstr>Canvas!Print_Area</vt:lpstr>
      <vt:lpstr>'Matriz de risco'!Print_Area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Barboza, Thomaz</dc:creator>
  <cp:keywords/>
  <dc:description/>
  <cp:lastModifiedBy>Barone, Andre</cp:lastModifiedBy>
  <cp:revision/>
  <dcterms:created xsi:type="dcterms:W3CDTF">2015-06-05T18:17:20Z</dcterms:created>
  <dcterms:modified xsi:type="dcterms:W3CDTF">2025-08-20T20:09:26Z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0x0101007E39B861FB2CD749A916FE63FF88BC72</vt:lpwstr>
  </property>
  <property fmtid="{D5CDD505-2E9C-101B-9397-08002B2CF9AE}" pid="3" name="MSIP_Label_31f81cae-2cc7-434f-b11d-39789e497bf2_Enabled">
    <vt:lpwstr>true</vt:lpwstr>
  </property>
  <property fmtid="{D5CDD505-2E9C-101B-9397-08002B2CF9AE}" pid="4" name="MSIP_Label_31f81cae-2cc7-434f-b11d-39789e497bf2_SetDate">
    <vt:lpwstr>2025-01-07T14:11:43Z</vt:lpwstr>
  </property>
  <property fmtid="{D5CDD505-2E9C-101B-9397-08002B2CF9AE}" pid="5" name="MSIP_Label_31f81cae-2cc7-434f-b11d-39789e497bf2_Method">
    <vt:lpwstr>Standard</vt:lpwstr>
  </property>
  <property fmtid="{D5CDD505-2E9C-101B-9397-08002B2CF9AE}" pid="6" name="MSIP_Label_31f81cae-2cc7-434f-b11d-39789e497bf2_Name">
    <vt:lpwstr>Confidential</vt:lpwstr>
  </property>
  <property fmtid="{D5CDD505-2E9C-101B-9397-08002B2CF9AE}" pid="7" name="MSIP_Label_31f81cae-2cc7-434f-b11d-39789e497bf2_SiteId">
    <vt:lpwstr>dd5e230f-c165-49c4-957f-e203458fffab</vt:lpwstr>
  </property>
  <property fmtid="{D5CDD505-2E9C-101B-9397-08002B2CF9AE}" pid="8" name="MSIP_Label_31f81cae-2cc7-434f-b11d-39789e497bf2_ActionId">
    <vt:lpwstr>05a3d74c-41a6-425c-b51a-9e4d92987df2</vt:lpwstr>
  </property>
  <property fmtid="{D5CDD505-2E9C-101B-9397-08002B2CF9AE}" pid="9" name="MSIP_Label_31f81cae-2cc7-434f-b11d-39789e497bf2_ContentBits">
    <vt:lpwstr>0</vt:lpwstr>
  </property>
  <property fmtid="{D5CDD505-2E9C-101B-9397-08002B2CF9AE}" pid="10" name="MediaServiceImageTags">
    <vt:lpwstr/>
  </property>
</Properties>
</file>